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55" windowHeight="5775" activeTab="0"/>
  </bookViews>
  <sheets>
    <sheet name="1 кв 2018" sheetId="1" r:id="rId1"/>
    <sheet name="2 кв 2017" sheetId="2" r:id="rId2"/>
    <sheet name="3 кв.2017" sheetId="3" r:id="rId3"/>
    <sheet name="4 кв.2017" sheetId="4" r:id="rId4"/>
    <sheet name="год 2017" sheetId="5" r:id="rId5"/>
  </sheets>
  <definedNames/>
  <calcPr fullCalcOnLoad="1"/>
</workbook>
</file>

<file path=xl/sharedStrings.xml><?xml version="1.0" encoding="utf-8"?>
<sst xmlns="http://schemas.openxmlformats.org/spreadsheetml/2006/main" count="439" uniqueCount="70">
  <si>
    <t>Перечень учреждений социальной защиты населения</t>
  </si>
  <si>
    <t>Число обращений граждан</t>
  </si>
  <si>
    <t>Число опрошенных граждан</t>
  </si>
  <si>
    <t>Устранено нарушений</t>
  </si>
  <si>
    <t xml:space="preserve">Учреждения в разрезе подразделений, оказывающие  бюджетные услуги </t>
  </si>
  <si>
    <t>Всего</t>
  </si>
  <si>
    <t>В письменной и электронной формах</t>
  </si>
  <si>
    <t>В книге замечаний и предложений</t>
  </si>
  <si>
    <t>Число давших отрицательную оценку</t>
  </si>
  <si>
    <t>Число выявленных нарушений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</si>
  <si>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</si>
  <si>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</si>
  <si>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</si>
  <si>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</si>
  <si>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социально-правовые услуги</t>
  </si>
  <si>
    <t>социально-экономические услуги</t>
  </si>
  <si>
    <t>услуги отделений социально-медицинского обслуживания на дому</t>
  </si>
  <si>
    <t>Число контрольных мероприятий, проведенных территориальным органом</t>
  </si>
  <si>
    <t xml:space="preserve">Число бюджетных услуг, оказанных подразделением Центра за отчетный период </t>
  </si>
  <si>
    <t>Число клиентов *</t>
  </si>
  <si>
    <t>учитываемым услугам!</t>
  </si>
  <si>
    <t xml:space="preserve">ОТЧЕТ </t>
  </si>
  <si>
    <t>социально- медицинские услуги</t>
  </si>
  <si>
    <t>о количестве и качестве социальных услуг,</t>
  </si>
  <si>
    <t xml:space="preserve">*Указывается число клиентов, обслуженных в целом по подразделению. Заполняется без разбивки по   </t>
  </si>
  <si>
    <t xml:space="preserve">услуги социально-консультационного отделения </t>
  </si>
  <si>
    <t xml:space="preserve">услуги отделения срочного обслуживания </t>
  </si>
  <si>
    <t>услуги отделения социально-бытового обслуживания на дому</t>
  </si>
  <si>
    <t>услуги отделения дневного пребывания</t>
  </si>
  <si>
    <t>М.П.</t>
  </si>
  <si>
    <t>Директор ГКУ Нижегородской области "УСЗН города Саров"</t>
  </si>
  <si>
    <t>Н.А. Тимченко</t>
  </si>
  <si>
    <t xml:space="preserve"> предоставляемых ГБУ "ЦСОГПВИИ г. Сарова"</t>
  </si>
  <si>
    <t>Директор ГБУ "ЦСОГПВИИ г.Сарова"</t>
  </si>
  <si>
    <t>С.С. Козлов</t>
  </si>
  <si>
    <t>ГБУ  "ЦСОГПВИИ г.Сарова"</t>
  </si>
  <si>
    <t>срочные-социальные услуги</t>
  </si>
  <si>
    <t>социально-трудовые услуги</t>
  </si>
  <si>
    <t>коммуникативные</t>
  </si>
  <si>
    <t>ИТОГО</t>
  </si>
  <si>
    <t>категории клиентов</t>
  </si>
  <si>
    <t>чел.</t>
  </si>
  <si>
    <t>пенсионеры</t>
  </si>
  <si>
    <t>инвалиды</t>
  </si>
  <si>
    <t>участники ВОВ</t>
  </si>
  <si>
    <t>труженики тыла</t>
  </si>
  <si>
    <t>инвалиды ВОВ</t>
  </si>
  <si>
    <t>вдовы</t>
  </si>
  <si>
    <t>жители бл.Ленинграда</t>
  </si>
  <si>
    <t>узники</t>
  </si>
  <si>
    <t>ликвидаторы ЧАЭС</t>
  </si>
  <si>
    <t>родители погиб.воен.</t>
  </si>
  <si>
    <t>сб</t>
  </si>
  <si>
    <t>конс</t>
  </si>
  <si>
    <t>дн</t>
  </si>
  <si>
    <t>срочн</t>
  </si>
  <si>
    <t>ветеран труда</t>
  </si>
  <si>
    <t>др.категории</t>
  </si>
  <si>
    <t>за плату</t>
  </si>
  <si>
    <t>бесплатно</t>
  </si>
  <si>
    <r>
      <rPr>
        <b/>
        <sz val="10"/>
        <rFont val="Arial Cyr"/>
        <family val="0"/>
      </rPr>
      <t xml:space="preserve">итого </t>
    </r>
    <r>
      <rPr>
        <sz val="10"/>
        <rFont val="Arial Cyr"/>
        <family val="0"/>
      </rPr>
      <t>обслужено за кв:</t>
    </r>
  </si>
  <si>
    <t>за 2 квартал 2017 года</t>
  </si>
  <si>
    <t xml:space="preserve">услуги социально-консультативного отделения </t>
  </si>
  <si>
    <t>за 3 квартал 2017 года</t>
  </si>
  <si>
    <t>за 4 квартал 2017 года</t>
  </si>
  <si>
    <t>соцмед</t>
  </si>
  <si>
    <t>за  2017 год</t>
  </si>
  <si>
    <t>%</t>
  </si>
  <si>
    <t>*Указывается число клиентов, обслуженных в целом по подразделению. Заполняется без разбивки по учитываемым услугам</t>
  </si>
  <si>
    <t>за 2 квартал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</si>
</sst>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i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11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115" zoomScaleNormal="115" zoomScalePageLayoutView="0" workbookViewId="0" topLeftCell="A13">
      <selection activeCell="P46" sqref="P46"/>
    </sheetView>
  </sheetViews>
  <sheetFormatPr defaultColWidth="9.00390625" defaultRowHeight="12.75"/>
  <cols>
    <col min="1" max="1" width="3.875" style="0" customWidth="1"/>
    <col min="2" max="2" width="30.125" style="0" customWidth="1"/>
    <col min="3" max="3" width="9.75390625" style="0" customWidth="1"/>
    <col min="4" max="4" width="13.75390625" style="0" customWidth="1"/>
    <col min="5" max="5" width="6.125" style="0" customWidth="1"/>
    <col min="6" max="6" width="7.875" style="0" customWidth="1"/>
    <col min="7" max="7" width="6.625" style="0" customWidth="1"/>
    <col min="8" max="8" width="6.375" style="0" customWidth="1"/>
    <col min="9" max="9" width="7.875" style="0" customWidth="1"/>
    <col min="10" max="10" width="6.125" style="0" customWidth="1"/>
    <col min="11" max="11" width="9.875" style="0" customWidth="1"/>
    <col min="12" max="12" width="9.00390625" style="0" customWidth="1"/>
    <col min="15" max="15" width="19.25390625" style="0" customWidth="1"/>
  </cols>
  <sheetData>
    <row r="1" spans="3:7" ht="23.25" customHeight="1">
      <c r="C1" s="20"/>
      <c r="D1" s="96" t="s">
        <v>21</v>
      </c>
      <c r="E1" s="97"/>
      <c r="F1" s="97"/>
      <c r="G1" s="97"/>
    </row>
    <row r="2" spans="3:8" ht="16.5" customHeight="1">
      <c r="C2" s="96" t="s">
        <v>23</v>
      </c>
      <c r="D2" s="98"/>
      <c r="E2" s="98"/>
      <c r="F2" s="98"/>
      <c r="G2" s="98"/>
      <c r="H2" s="98"/>
    </row>
    <row r="3" spans="3:8" ht="17.25" customHeight="1">
      <c r="C3" s="96" t="s">
        <v>32</v>
      </c>
      <c r="D3" s="96"/>
      <c r="E3" s="96"/>
      <c r="F3" s="96"/>
      <c r="G3" s="96"/>
      <c r="H3" s="96"/>
    </row>
    <row r="4" spans="3:7" ht="18" customHeight="1">
      <c r="C4" s="20"/>
      <c r="D4" s="96" t="s">
        <v>69</v>
      </c>
      <c r="E4" s="96"/>
      <c r="F4" s="96"/>
      <c r="G4" s="96"/>
    </row>
    <row r="5" ht="11.25" customHeight="1"/>
    <row r="6" spans="1:12" ht="57.75" customHeight="1">
      <c r="A6" s="103" t="s">
        <v>0</v>
      </c>
      <c r="B6" s="104"/>
      <c r="C6" s="109" t="s">
        <v>19</v>
      </c>
      <c r="D6" s="99" t="s">
        <v>18</v>
      </c>
      <c r="E6" s="105" t="s">
        <v>1</v>
      </c>
      <c r="F6" s="106"/>
      <c r="G6" s="107"/>
      <c r="H6" s="105" t="s">
        <v>2</v>
      </c>
      <c r="I6" s="107"/>
      <c r="J6" s="105" t="s">
        <v>17</v>
      </c>
      <c r="K6" s="107"/>
      <c r="L6" s="99" t="s">
        <v>3</v>
      </c>
    </row>
    <row r="7" spans="1:12" ht="72" customHeight="1">
      <c r="A7" s="9"/>
      <c r="B7" s="10" t="s">
        <v>4</v>
      </c>
      <c r="C7" s="110"/>
      <c r="D7" s="108"/>
      <c r="E7" s="9" t="s">
        <v>5</v>
      </c>
      <c r="F7" s="9" t="s">
        <v>6</v>
      </c>
      <c r="G7" s="9" t="s">
        <v>7</v>
      </c>
      <c r="H7" s="9" t="s">
        <v>5</v>
      </c>
      <c r="I7" s="9" t="s">
        <v>8</v>
      </c>
      <c r="J7" s="9" t="s">
        <v>5</v>
      </c>
      <c r="K7" s="9" t="s">
        <v>9</v>
      </c>
      <c r="L7" s="100"/>
    </row>
    <row r="8" spans="1:12" ht="14.25" customHeight="1">
      <c r="A8" s="2"/>
      <c r="B8" s="11" t="s">
        <v>35</v>
      </c>
      <c r="C8" s="38">
        <f>C9+C12+C19+C25+C31</f>
        <v>2522</v>
      </c>
      <c r="D8" s="1">
        <f>D9+D12+D19+D25+D31</f>
        <v>78623</v>
      </c>
      <c r="E8" s="1">
        <f>SUM(E9:E38)</f>
        <v>7</v>
      </c>
      <c r="F8" s="1">
        <f>SUM(F9:F38)</f>
        <v>0</v>
      </c>
      <c r="G8" s="1">
        <f>SUM(G9:G38)</f>
        <v>7</v>
      </c>
      <c r="H8" s="1">
        <f>SUM(H9:H38)</f>
        <v>61</v>
      </c>
      <c r="I8" s="1">
        <f>SUM(I9:K38)</f>
        <v>1</v>
      </c>
      <c r="J8" s="1">
        <f>SUM(J9:J38)</f>
        <v>1</v>
      </c>
      <c r="K8" s="1">
        <f>SUM(K9:K38)</f>
        <v>0</v>
      </c>
      <c r="L8" s="3"/>
    </row>
    <row r="9" spans="1:16" ht="23.25" customHeight="1">
      <c r="A9" s="3">
        <v>1</v>
      </c>
      <c r="B9" s="5" t="s">
        <v>25</v>
      </c>
      <c r="C9" s="38">
        <v>1326</v>
      </c>
      <c r="D9" s="1">
        <f>SUM(D10,D11)</f>
        <v>1504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3"/>
      <c r="O9" s="21" t="s">
        <v>10</v>
      </c>
      <c r="P9" s="32">
        <f>SUM(D13,D20,D26,D32)</f>
        <v>33528</v>
      </c>
    </row>
    <row r="10" spans="1:16" ht="11.25" customHeight="1">
      <c r="A10" s="4"/>
      <c r="B10" s="6" t="s">
        <v>12</v>
      </c>
      <c r="C10" s="38"/>
      <c r="D10" s="15">
        <v>845</v>
      </c>
      <c r="E10" s="3"/>
      <c r="F10" s="3"/>
      <c r="G10" s="3"/>
      <c r="H10" s="3"/>
      <c r="I10" s="3"/>
      <c r="J10" s="3"/>
      <c r="K10" s="3"/>
      <c r="L10" s="3"/>
      <c r="O10" s="21" t="s">
        <v>11</v>
      </c>
      <c r="P10" s="32">
        <f>SUM(D14,D21,D27,D33)</f>
        <v>26237</v>
      </c>
    </row>
    <row r="11" spans="1:16" ht="11.25" customHeight="1">
      <c r="A11" s="4"/>
      <c r="B11" s="6" t="s">
        <v>14</v>
      </c>
      <c r="C11" s="38"/>
      <c r="D11" s="15">
        <v>659</v>
      </c>
      <c r="E11" s="3"/>
      <c r="F11" s="3"/>
      <c r="G11" s="3"/>
      <c r="H11" s="3"/>
      <c r="I11" s="3"/>
      <c r="J11" s="3"/>
      <c r="K11" s="3"/>
      <c r="L11" s="3"/>
      <c r="O11" s="21" t="s">
        <v>12</v>
      </c>
      <c r="P11" s="32">
        <f>SUM(D10,D15,D22,D28,D34)</f>
        <v>15281</v>
      </c>
    </row>
    <row r="12" spans="1:16" ht="23.25" customHeight="1">
      <c r="A12" s="7">
        <v>2</v>
      </c>
      <c r="B12" s="5" t="s">
        <v>26</v>
      </c>
      <c r="C12" s="38">
        <v>774</v>
      </c>
      <c r="D12" s="1">
        <f>D13+D14+D15+D16+D17+D18</f>
        <v>1411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3"/>
      <c r="O12" s="21" t="s">
        <v>13</v>
      </c>
      <c r="P12" s="32">
        <f>SUM(D16,D35)</f>
        <v>136</v>
      </c>
    </row>
    <row r="13" spans="1:16" ht="11.25" customHeight="1">
      <c r="A13" s="4"/>
      <c r="B13" s="6" t="s">
        <v>10</v>
      </c>
      <c r="C13" s="38"/>
      <c r="D13" s="15">
        <v>0</v>
      </c>
      <c r="E13" s="3"/>
      <c r="F13" s="3"/>
      <c r="G13" s="3"/>
      <c r="H13" s="3"/>
      <c r="I13" s="3"/>
      <c r="J13" s="3"/>
      <c r="K13" s="3"/>
      <c r="L13" s="3"/>
      <c r="O13" s="21" t="s">
        <v>37</v>
      </c>
      <c r="P13" s="32">
        <f>SUM(D37)</f>
        <v>63</v>
      </c>
    </row>
    <row r="14" spans="1:16" ht="11.25" customHeight="1">
      <c r="A14" s="4"/>
      <c r="B14" s="6" t="s">
        <v>11</v>
      </c>
      <c r="C14" s="38"/>
      <c r="D14" s="15">
        <v>0</v>
      </c>
      <c r="E14" s="3"/>
      <c r="F14" s="3"/>
      <c r="G14" s="3"/>
      <c r="H14" s="3"/>
      <c r="I14" s="3"/>
      <c r="J14" s="3"/>
      <c r="K14" s="3"/>
      <c r="L14" s="3"/>
      <c r="O14" s="21" t="s">
        <v>14</v>
      </c>
      <c r="P14" s="32">
        <f>SUM(D11,D17,D23,D29,D36)</f>
        <v>2383</v>
      </c>
    </row>
    <row r="15" spans="1:16" ht="11.25" customHeight="1">
      <c r="A15" s="4"/>
      <c r="B15" s="6" t="s">
        <v>12</v>
      </c>
      <c r="C15" s="38"/>
      <c r="D15" s="15">
        <v>360</v>
      </c>
      <c r="E15" s="3"/>
      <c r="F15" s="3"/>
      <c r="G15" s="3"/>
      <c r="H15" s="3"/>
      <c r="I15" s="3"/>
      <c r="J15" s="3"/>
      <c r="K15" s="3"/>
      <c r="L15" s="3"/>
      <c r="O15" s="21" t="s">
        <v>38</v>
      </c>
      <c r="P15" s="32">
        <f>SUM(D38)</f>
        <v>405</v>
      </c>
    </row>
    <row r="16" spans="1:16" ht="11.25" customHeight="1">
      <c r="A16" s="18"/>
      <c r="B16" s="6" t="s">
        <v>13</v>
      </c>
      <c r="C16" s="38"/>
      <c r="D16" s="15">
        <v>0</v>
      </c>
      <c r="E16" s="3"/>
      <c r="F16" s="3"/>
      <c r="G16" s="3"/>
      <c r="H16" s="3"/>
      <c r="I16" s="3"/>
      <c r="J16" s="3"/>
      <c r="K16" s="3"/>
      <c r="L16" s="3"/>
      <c r="O16" s="21" t="s">
        <v>36</v>
      </c>
      <c r="P16" s="32">
        <f>SUM(D18)</f>
        <v>590</v>
      </c>
    </row>
    <row r="17" spans="1:16" ht="11.25" customHeight="1">
      <c r="A17" s="7"/>
      <c r="B17" s="6" t="s">
        <v>14</v>
      </c>
      <c r="C17" s="38"/>
      <c r="D17" s="15">
        <v>461</v>
      </c>
      <c r="E17" s="3"/>
      <c r="F17" s="3"/>
      <c r="G17" s="3"/>
      <c r="H17" s="3"/>
      <c r="I17" s="3"/>
      <c r="J17" s="3"/>
      <c r="K17" s="3"/>
      <c r="L17" s="3"/>
      <c r="O17" s="43" t="s">
        <v>39</v>
      </c>
      <c r="P17">
        <f>SUM(P9:P16)</f>
        <v>78623</v>
      </c>
    </row>
    <row r="18" spans="1:12" ht="11.25" customHeight="1">
      <c r="A18" s="7"/>
      <c r="B18" s="6" t="s">
        <v>36</v>
      </c>
      <c r="C18" s="38"/>
      <c r="D18" s="15">
        <v>590</v>
      </c>
      <c r="E18" s="3"/>
      <c r="F18" s="3"/>
      <c r="G18" s="3"/>
      <c r="H18" s="3"/>
      <c r="I18" s="3"/>
      <c r="J18" s="3"/>
      <c r="K18" s="3"/>
      <c r="L18" s="3"/>
    </row>
    <row r="19" spans="1:12" ht="24" customHeight="1">
      <c r="A19" s="7">
        <v>3</v>
      </c>
      <c r="B19" s="12" t="s">
        <v>27</v>
      </c>
      <c r="C19" s="38">
        <v>148</v>
      </c>
      <c r="D19" s="39">
        <f>SUM(D20,D21,D22,D23,D24)</f>
        <v>12866</v>
      </c>
      <c r="E19" s="40">
        <v>6</v>
      </c>
      <c r="F19" s="40">
        <v>0</v>
      </c>
      <c r="G19" s="40">
        <v>6</v>
      </c>
      <c r="H19" s="8">
        <v>0</v>
      </c>
      <c r="I19" s="8">
        <v>0</v>
      </c>
      <c r="J19" s="8">
        <v>0</v>
      </c>
      <c r="K19" s="8">
        <v>0</v>
      </c>
      <c r="L19" s="8"/>
    </row>
    <row r="20" spans="1:12" ht="12" customHeight="1">
      <c r="A20" s="7"/>
      <c r="B20" s="13" t="s">
        <v>10</v>
      </c>
      <c r="C20" s="38"/>
      <c r="D20" s="41">
        <v>7511</v>
      </c>
      <c r="E20" s="40"/>
      <c r="F20" s="40"/>
      <c r="G20" s="40"/>
      <c r="H20" s="8"/>
      <c r="I20" s="8"/>
      <c r="J20" s="8"/>
      <c r="K20" s="8"/>
      <c r="L20" s="8"/>
    </row>
    <row r="21" spans="1:12" ht="11.25" customHeight="1">
      <c r="A21" s="7"/>
      <c r="B21" s="13" t="s">
        <v>11</v>
      </c>
      <c r="C21" s="38"/>
      <c r="D21" s="41">
        <v>972</v>
      </c>
      <c r="E21" s="40"/>
      <c r="F21" s="40"/>
      <c r="G21" s="40"/>
      <c r="H21" s="8"/>
      <c r="I21" s="8"/>
      <c r="J21" s="8"/>
      <c r="K21" s="8"/>
      <c r="L21" s="8"/>
    </row>
    <row r="22" spans="1:12" ht="11.25" customHeight="1">
      <c r="A22" s="4"/>
      <c r="B22" s="13" t="s">
        <v>12</v>
      </c>
      <c r="C22" s="38"/>
      <c r="D22" s="41">
        <v>4041</v>
      </c>
      <c r="E22" s="40"/>
      <c r="F22" s="40"/>
      <c r="G22" s="40"/>
      <c r="H22" s="8"/>
      <c r="I22" s="8"/>
      <c r="J22" s="8"/>
      <c r="K22" s="8"/>
      <c r="L22" s="8"/>
    </row>
    <row r="23" spans="1:22" ht="11.25" customHeight="1">
      <c r="A23" s="4"/>
      <c r="B23" s="13" t="s">
        <v>14</v>
      </c>
      <c r="C23" s="38"/>
      <c r="D23" s="41">
        <v>342</v>
      </c>
      <c r="E23" s="40"/>
      <c r="F23" s="40"/>
      <c r="G23" s="40"/>
      <c r="H23" s="8"/>
      <c r="I23" s="8"/>
      <c r="J23" s="8"/>
      <c r="K23" s="8"/>
      <c r="L23" s="8"/>
      <c r="O23" s="44" t="s">
        <v>40</v>
      </c>
      <c r="P23" s="44" t="s">
        <v>41</v>
      </c>
      <c r="Q23" s="44" t="s">
        <v>52</v>
      </c>
      <c r="R23" s="44">
        <v>6.1</v>
      </c>
      <c r="S23" s="44">
        <v>6.2</v>
      </c>
      <c r="T23" s="44" t="s">
        <v>55</v>
      </c>
      <c r="U23" s="44" t="s">
        <v>53</v>
      </c>
      <c r="V23" s="44" t="s">
        <v>54</v>
      </c>
    </row>
    <row r="24" spans="1:24" ht="11.25" customHeight="1">
      <c r="A24" s="4"/>
      <c r="B24" s="13" t="s">
        <v>15</v>
      </c>
      <c r="C24" s="38"/>
      <c r="D24" s="41">
        <v>0</v>
      </c>
      <c r="E24" s="40"/>
      <c r="F24" s="40"/>
      <c r="G24" s="40"/>
      <c r="H24" s="8"/>
      <c r="I24" s="8"/>
      <c r="J24" s="8"/>
      <c r="K24" s="8"/>
      <c r="L24" s="8"/>
      <c r="O24" s="32" t="s">
        <v>42</v>
      </c>
      <c r="P24" s="32">
        <f>SUM(Q24:V24)</f>
        <v>281</v>
      </c>
      <c r="Q24" s="32">
        <v>2</v>
      </c>
      <c r="R24" s="32">
        <v>2</v>
      </c>
      <c r="S24" s="32">
        <v>38</v>
      </c>
      <c r="T24" s="32">
        <v>19</v>
      </c>
      <c r="U24" s="32">
        <v>137</v>
      </c>
      <c r="V24" s="32">
        <v>83</v>
      </c>
      <c r="X24" s="22"/>
    </row>
    <row r="25" spans="1:24" ht="22.5" customHeight="1">
      <c r="A25" s="7">
        <v>4</v>
      </c>
      <c r="B25" s="12" t="s">
        <v>16</v>
      </c>
      <c r="C25" s="38">
        <v>158</v>
      </c>
      <c r="D25" s="39">
        <f>SUM(D26,D27,D28,D29,D30)</f>
        <v>44886</v>
      </c>
      <c r="E25" s="40">
        <v>1</v>
      </c>
      <c r="F25" s="40">
        <v>0</v>
      </c>
      <c r="G25" s="40">
        <v>1</v>
      </c>
      <c r="H25" s="8">
        <v>0</v>
      </c>
      <c r="I25" s="8">
        <v>0</v>
      </c>
      <c r="J25" s="8">
        <v>1</v>
      </c>
      <c r="K25" s="8">
        <v>0</v>
      </c>
      <c r="L25" s="34"/>
      <c r="O25" s="32" t="s">
        <v>43</v>
      </c>
      <c r="P25" s="32">
        <f>SUM(Q25:V25)</f>
        <v>661</v>
      </c>
      <c r="Q25" s="32">
        <v>54</v>
      </c>
      <c r="R25" s="32">
        <v>48</v>
      </c>
      <c r="S25" s="32">
        <v>42</v>
      </c>
      <c r="T25" s="32">
        <v>184</v>
      </c>
      <c r="U25" s="32">
        <v>313</v>
      </c>
      <c r="V25" s="32">
        <v>20</v>
      </c>
      <c r="X25" s="22"/>
    </row>
    <row r="26" spans="1:24" ht="12" customHeight="1">
      <c r="A26" s="32"/>
      <c r="B26" s="13" t="s">
        <v>10</v>
      </c>
      <c r="C26" s="38"/>
      <c r="D26" s="41">
        <v>19057</v>
      </c>
      <c r="E26" s="40"/>
      <c r="F26" s="40"/>
      <c r="G26" s="40"/>
      <c r="H26" s="8"/>
      <c r="I26" s="8"/>
      <c r="J26" s="8"/>
      <c r="K26" s="8"/>
      <c r="L26" s="8"/>
      <c r="O26" s="32" t="s">
        <v>44</v>
      </c>
      <c r="P26" s="32">
        <f aca="true" t="shared" si="0" ref="P26:P35">SUM(Q26:V26)</f>
        <v>43</v>
      </c>
      <c r="Q26" s="32">
        <v>5</v>
      </c>
      <c r="R26" s="32">
        <v>4</v>
      </c>
      <c r="S26" s="32">
        <v>2</v>
      </c>
      <c r="T26" s="32">
        <v>20</v>
      </c>
      <c r="U26" s="32">
        <v>11</v>
      </c>
      <c r="V26" s="32">
        <v>1</v>
      </c>
      <c r="X26" s="22"/>
    </row>
    <row r="27" spans="1:24" ht="11.25" customHeight="1">
      <c r="A27" s="4"/>
      <c r="B27" s="13" t="s">
        <v>11</v>
      </c>
      <c r="C27" s="38"/>
      <c r="D27" s="41">
        <v>15515</v>
      </c>
      <c r="E27" s="40"/>
      <c r="F27" s="40"/>
      <c r="G27" s="40"/>
      <c r="H27" s="8"/>
      <c r="I27" s="8"/>
      <c r="J27" s="8"/>
      <c r="K27" s="8"/>
      <c r="L27" s="8"/>
      <c r="O27" s="32" t="s">
        <v>46</v>
      </c>
      <c r="P27" s="32">
        <f t="shared" si="0"/>
        <v>12</v>
      </c>
      <c r="Q27" s="32">
        <v>1</v>
      </c>
      <c r="R27" s="32">
        <v>0</v>
      </c>
      <c r="S27" s="32">
        <v>1</v>
      </c>
      <c r="T27" s="32">
        <v>2</v>
      </c>
      <c r="U27" s="32">
        <v>8</v>
      </c>
      <c r="V27" s="32">
        <v>0</v>
      </c>
      <c r="X27" s="22"/>
    </row>
    <row r="28" spans="1:24" ht="11.25" customHeight="1">
      <c r="A28" s="4"/>
      <c r="B28" s="13" t="s">
        <v>12</v>
      </c>
      <c r="C28" s="38"/>
      <c r="D28" s="41">
        <v>10006</v>
      </c>
      <c r="E28" s="40"/>
      <c r="F28" s="40"/>
      <c r="G28" s="40"/>
      <c r="H28" s="8"/>
      <c r="I28" s="8"/>
      <c r="J28" s="8"/>
      <c r="K28" s="8"/>
      <c r="L28" s="8"/>
      <c r="O28" s="32" t="s">
        <v>45</v>
      </c>
      <c r="P28" s="32">
        <f t="shared" si="0"/>
        <v>130</v>
      </c>
      <c r="Q28" s="32">
        <v>15</v>
      </c>
      <c r="R28" s="32">
        <v>11</v>
      </c>
      <c r="S28" s="32">
        <v>20</v>
      </c>
      <c r="T28" s="32">
        <v>41</v>
      </c>
      <c r="U28" s="32">
        <v>38</v>
      </c>
      <c r="V28" s="32">
        <v>5</v>
      </c>
      <c r="X28" s="22"/>
    </row>
    <row r="29" spans="1:24" ht="11.25" customHeight="1">
      <c r="A29" s="4"/>
      <c r="B29" s="13" t="s">
        <v>14</v>
      </c>
      <c r="C29" s="38"/>
      <c r="D29" s="41">
        <v>308</v>
      </c>
      <c r="E29" s="40"/>
      <c r="F29" s="40"/>
      <c r="G29" s="40"/>
      <c r="H29" s="8"/>
      <c r="I29" s="8"/>
      <c r="J29" s="8"/>
      <c r="K29" s="8"/>
      <c r="L29" s="8"/>
      <c r="O29" s="32" t="s">
        <v>47</v>
      </c>
      <c r="P29" s="32">
        <f t="shared" si="0"/>
        <v>32</v>
      </c>
      <c r="Q29" s="32">
        <v>2</v>
      </c>
      <c r="R29" s="32">
        <v>5</v>
      </c>
      <c r="S29" s="32">
        <v>5</v>
      </c>
      <c r="T29" s="32">
        <v>11</v>
      </c>
      <c r="U29" s="32">
        <v>6</v>
      </c>
      <c r="V29" s="32">
        <v>3</v>
      </c>
      <c r="X29" s="22"/>
    </row>
    <row r="30" spans="1:24" ht="11.25" customHeight="1">
      <c r="A30" s="18"/>
      <c r="B30" s="13" t="s">
        <v>15</v>
      </c>
      <c r="C30" s="38"/>
      <c r="D30" s="41">
        <v>0</v>
      </c>
      <c r="E30" s="40"/>
      <c r="F30" s="40"/>
      <c r="G30" s="40"/>
      <c r="H30" s="8"/>
      <c r="I30" s="8"/>
      <c r="J30" s="8"/>
      <c r="K30" s="8"/>
      <c r="L30" s="8"/>
      <c r="O30" s="32" t="s">
        <v>48</v>
      </c>
      <c r="P30" s="32">
        <f t="shared" si="0"/>
        <v>5</v>
      </c>
      <c r="Q30" s="32">
        <v>1</v>
      </c>
      <c r="R30" s="32">
        <v>0</v>
      </c>
      <c r="S30" s="32">
        <v>2</v>
      </c>
      <c r="T30" s="32">
        <v>2</v>
      </c>
      <c r="U30" s="32">
        <v>0</v>
      </c>
      <c r="V30" s="32">
        <v>0</v>
      </c>
      <c r="X30" s="22"/>
    </row>
    <row r="31" spans="1:24" ht="21.75" customHeight="1">
      <c r="A31" s="3">
        <v>5</v>
      </c>
      <c r="B31" s="37" t="s">
        <v>28</v>
      </c>
      <c r="C31" s="38">
        <v>116</v>
      </c>
      <c r="D31" s="39">
        <f>SUM(D32,D33,D34,D36,D35,D37,D38)</f>
        <v>17956</v>
      </c>
      <c r="E31" s="40">
        <v>0</v>
      </c>
      <c r="F31" s="40">
        <v>0</v>
      </c>
      <c r="G31" s="40">
        <v>0</v>
      </c>
      <c r="H31" s="8">
        <v>61</v>
      </c>
      <c r="I31" s="8">
        <v>0</v>
      </c>
      <c r="J31" s="8">
        <v>0</v>
      </c>
      <c r="K31" s="8">
        <v>0</v>
      </c>
      <c r="L31" s="8"/>
      <c r="O31" s="32" t="s">
        <v>49</v>
      </c>
      <c r="P31" s="32">
        <f t="shared" si="0"/>
        <v>7</v>
      </c>
      <c r="Q31" s="32">
        <v>0</v>
      </c>
      <c r="R31" s="32">
        <v>1</v>
      </c>
      <c r="S31" s="32">
        <v>0</v>
      </c>
      <c r="T31" s="32">
        <v>2</v>
      </c>
      <c r="U31" s="32">
        <v>0</v>
      </c>
      <c r="V31" s="32">
        <v>4</v>
      </c>
      <c r="X31" s="22"/>
    </row>
    <row r="32" spans="1:24" ht="12" customHeight="1">
      <c r="A32" s="32"/>
      <c r="B32" s="21" t="s">
        <v>10</v>
      </c>
      <c r="C32" s="38"/>
      <c r="D32" s="41">
        <v>6960</v>
      </c>
      <c r="E32" s="40"/>
      <c r="F32" s="40"/>
      <c r="G32" s="40"/>
      <c r="H32" s="8"/>
      <c r="I32" s="8"/>
      <c r="J32" s="8"/>
      <c r="K32" s="8"/>
      <c r="L32" s="8"/>
      <c r="O32" s="32" t="s">
        <v>50</v>
      </c>
      <c r="P32" s="32">
        <f t="shared" si="0"/>
        <v>1</v>
      </c>
      <c r="Q32" s="32">
        <v>0</v>
      </c>
      <c r="R32" s="32">
        <v>1</v>
      </c>
      <c r="S32" s="32">
        <v>0</v>
      </c>
      <c r="T32" s="32">
        <v>0</v>
      </c>
      <c r="U32" s="32">
        <v>0</v>
      </c>
      <c r="V32" s="32">
        <v>0</v>
      </c>
      <c r="X32" s="22"/>
    </row>
    <row r="33" spans="1:24" ht="12.75">
      <c r="A33" s="7"/>
      <c r="B33" s="21" t="s">
        <v>22</v>
      </c>
      <c r="C33" s="38"/>
      <c r="D33" s="41">
        <v>9750</v>
      </c>
      <c r="E33" s="40"/>
      <c r="F33" s="40"/>
      <c r="G33" s="40"/>
      <c r="H33" s="8"/>
      <c r="I33" s="8"/>
      <c r="J33" s="8"/>
      <c r="K33" s="8"/>
      <c r="L33" s="8"/>
      <c r="O33" s="32" t="s">
        <v>51</v>
      </c>
      <c r="P33" s="32">
        <f t="shared" si="0"/>
        <v>1</v>
      </c>
      <c r="Q33" s="32">
        <v>1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X33" s="22"/>
    </row>
    <row r="34" spans="1:24" ht="12.75">
      <c r="A34" s="7"/>
      <c r="B34" s="6" t="s">
        <v>12</v>
      </c>
      <c r="C34" s="38"/>
      <c r="D34" s="41">
        <v>29</v>
      </c>
      <c r="E34" s="40"/>
      <c r="F34" s="40"/>
      <c r="G34" s="40"/>
      <c r="H34" s="8"/>
      <c r="I34" s="8"/>
      <c r="J34" s="8"/>
      <c r="K34" s="8"/>
      <c r="L34" s="8"/>
      <c r="O34" s="32" t="s">
        <v>56</v>
      </c>
      <c r="P34" s="32">
        <f t="shared" si="0"/>
        <v>958</v>
      </c>
      <c r="Q34" s="32">
        <v>71</v>
      </c>
      <c r="R34" s="32">
        <v>12</v>
      </c>
      <c r="S34" s="32">
        <v>41</v>
      </c>
      <c r="T34" s="32">
        <v>365</v>
      </c>
      <c r="U34" s="32">
        <v>469</v>
      </c>
      <c r="V34" s="32">
        <v>0</v>
      </c>
      <c r="X34" s="22"/>
    </row>
    <row r="35" spans="1:24" ht="12.75">
      <c r="A35" s="7"/>
      <c r="B35" s="24" t="s">
        <v>13</v>
      </c>
      <c r="C35" s="38"/>
      <c r="D35" s="41">
        <v>136</v>
      </c>
      <c r="E35" s="40"/>
      <c r="F35" s="40"/>
      <c r="G35" s="40"/>
      <c r="H35" s="8"/>
      <c r="I35" s="8"/>
      <c r="J35" s="8"/>
      <c r="K35" s="8"/>
      <c r="L35" s="8"/>
      <c r="O35" s="32" t="s">
        <v>57</v>
      </c>
      <c r="P35" s="32">
        <f t="shared" si="0"/>
        <v>299</v>
      </c>
      <c r="Q35" s="32">
        <v>0</v>
      </c>
      <c r="R35" s="32">
        <v>0</v>
      </c>
      <c r="S35" s="32"/>
      <c r="T35" s="32">
        <v>15</v>
      </c>
      <c r="U35" s="32">
        <v>284</v>
      </c>
      <c r="V35" s="32">
        <v>0</v>
      </c>
      <c r="X35" s="22"/>
    </row>
    <row r="36" spans="1:24" ht="12.75">
      <c r="A36" s="7"/>
      <c r="B36" s="6" t="s">
        <v>14</v>
      </c>
      <c r="C36" s="38"/>
      <c r="D36" s="41">
        <v>613</v>
      </c>
      <c r="E36" s="40"/>
      <c r="F36" s="40"/>
      <c r="G36" s="40"/>
      <c r="H36" s="8"/>
      <c r="I36" s="8"/>
      <c r="J36" s="8"/>
      <c r="K36" s="8"/>
      <c r="L36" s="8"/>
      <c r="O36" s="45" t="s">
        <v>60</v>
      </c>
      <c r="P36" s="32">
        <f>SUM(Q36:V36)</f>
        <v>2532</v>
      </c>
      <c r="Q36" s="46">
        <f aca="true" t="shared" si="1" ref="Q36:V36">SUM(Q38:Q39)</f>
        <v>152</v>
      </c>
      <c r="R36" s="46">
        <f t="shared" si="1"/>
        <v>84</v>
      </c>
      <c r="S36" s="46">
        <f t="shared" si="1"/>
        <v>80</v>
      </c>
      <c r="T36" s="95">
        <f t="shared" si="1"/>
        <v>774</v>
      </c>
      <c r="U36" s="95">
        <f t="shared" si="1"/>
        <v>1326</v>
      </c>
      <c r="V36" s="46">
        <f t="shared" si="1"/>
        <v>116</v>
      </c>
      <c r="W36" s="93"/>
      <c r="X36" s="94"/>
    </row>
    <row r="37" spans="1:22" ht="12.75">
      <c r="A37" s="4"/>
      <c r="B37" s="6" t="s">
        <v>37</v>
      </c>
      <c r="C37" s="38"/>
      <c r="D37" s="41">
        <v>63</v>
      </c>
      <c r="E37" s="40"/>
      <c r="F37" s="40"/>
      <c r="G37" s="40"/>
      <c r="H37" s="8"/>
      <c r="I37" s="8"/>
      <c r="J37" s="8"/>
      <c r="K37" s="8"/>
      <c r="L37" s="8"/>
      <c r="O37" s="32"/>
      <c r="P37" s="32"/>
      <c r="Q37" s="32"/>
      <c r="R37" s="32"/>
      <c r="S37" s="32"/>
      <c r="T37" s="32"/>
      <c r="U37" s="32"/>
      <c r="V37" s="32"/>
    </row>
    <row r="38" spans="1:22" ht="12.75">
      <c r="A38" s="4"/>
      <c r="B38" s="21" t="s">
        <v>38</v>
      </c>
      <c r="C38" s="38"/>
      <c r="D38" s="41">
        <v>405</v>
      </c>
      <c r="E38" s="40"/>
      <c r="F38" s="40"/>
      <c r="G38" s="40"/>
      <c r="H38" s="8"/>
      <c r="I38" s="8"/>
      <c r="J38" s="8"/>
      <c r="K38" s="8"/>
      <c r="L38" s="8"/>
      <c r="O38" s="46" t="s">
        <v>58</v>
      </c>
      <c r="P38" s="32">
        <f>SUM(Q38:V38)</f>
        <v>404</v>
      </c>
      <c r="Q38" s="32">
        <v>143</v>
      </c>
      <c r="R38" s="32">
        <v>76</v>
      </c>
      <c r="S38" s="32">
        <v>75</v>
      </c>
      <c r="T38" s="32">
        <v>0</v>
      </c>
      <c r="U38" s="32">
        <v>0</v>
      </c>
      <c r="V38" s="32">
        <v>110</v>
      </c>
    </row>
    <row r="39" spans="1:22" ht="11.25" customHeight="1">
      <c r="A39" s="36"/>
      <c r="B39" s="101" t="s">
        <v>24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O39" s="46" t="s">
        <v>59</v>
      </c>
      <c r="P39" s="32">
        <f>SUM(Q39:V39)</f>
        <v>2128</v>
      </c>
      <c r="Q39" s="32">
        <v>9</v>
      </c>
      <c r="R39" s="32">
        <v>8</v>
      </c>
      <c r="S39" s="32">
        <v>5</v>
      </c>
      <c r="T39" s="32">
        <v>774</v>
      </c>
      <c r="U39" s="32">
        <v>1326</v>
      </c>
      <c r="V39" s="32">
        <v>6</v>
      </c>
    </row>
    <row r="40" spans="1:12" ht="12.75" customHeight="1" hidden="1">
      <c r="A40" s="22"/>
      <c r="B40" s="22"/>
      <c r="C40" s="28"/>
      <c r="D40" s="28"/>
      <c r="E40" s="22"/>
      <c r="F40" s="22"/>
      <c r="G40" s="22"/>
      <c r="H40" s="22"/>
      <c r="I40" s="22"/>
      <c r="J40" s="22"/>
      <c r="K40" s="22"/>
      <c r="L40" s="22"/>
    </row>
    <row r="41" spans="1:12" ht="12.75" customHeight="1" hidden="1">
      <c r="A41" s="22"/>
      <c r="B41" s="22"/>
      <c r="C41" s="28"/>
      <c r="D41" s="28"/>
      <c r="E41" s="22"/>
      <c r="F41" s="22"/>
      <c r="G41" s="22"/>
      <c r="H41" s="22"/>
      <c r="I41" s="22"/>
      <c r="J41" s="22"/>
      <c r="K41" s="22"/>
      <c r="L41" s="22"/>
    </row>
    <row r="42" spans="1:12" ht="12.75" customHeight="1" hidden="1">
      <c r="A42" s="22"/>
      <c r="B42" s="22"/>
      <c r="C42" s="28"/>
      <c r="D42" s="28"/>
      <c r="E42" s="22"/>
      <c r="F42" s="22"/>
      <c r="G42" s="22"/>
      <c r="H42" s="22"/>
      <c r="I42" s="22"/>
      <c r="J42" s="22"/>
      <c r="K42" s="22"/>
      <c r="L42" s="22"/>
    </row>
    <row r="43" spans="1:12" ht="11.25" customHeight="1">
      <c r="A43" s="22"/>
      <c r="B43" s="14" t="s">
        <v>20</v>
      </c>
      <c r="C43" s="28"/>
      <c r="D43" s="28"/>
      <c r="E43" s="22"/>
      <c r="F43" s="22"/>
      <c r="G43" s="22"/>
      <c r="H43" s="22"/>
      <c r="I43" s="22"/>
      <c r="J43" s="22"/>
      <c r="K43" s="22"/>
      <c r="L43" s="22"/>
    </row>
    <row r="44" spans="1:12" ht="12.75">
      <c r="A44" s="22"/>
      <c r="B44" s="33"/>
      <c r="C44" s="28"/>
      <c r="D44" s="28"/>
      <c r="E44" s="22"/>
      <c r="F44" s="22"/>
      <c r="G44" s="22"/>
      <c r="H44" s="22"/>
      <c r="I44" s="22"/>
      <c r="J44" s="22"/>
      <c r="K44" s="22"/>
      <c r="L44" s="22"/>
    </row>
    <row r="45" spans="1:16" ht="12.75">
      <c r="A45" s="35"/>
      <c r="B45" s="35"/>
      <c r="C45" s="35"/>
      <c r="D45" s="35"/>
      <c r="E45" s="35"/>
      <c r="F45" s="35"/>
      <c r="G45" s="35"/>
      <c r="H45" s="35"/>
      <c r="I45" s="35"/>
      <c r="J45" s="36"/>
      <c r="K45" s="36"/>
      <c r="L45" s="36"/>
      <c r="P45">
        <f>2212/2322*100</f>
        <v>95.26270456503015</v>
      </c>
    </row>
    <row r="46" spans="1:12" ht="12.75">
      <c r="A46" s="25"/>
      <c r="B46" s="22"/>
      <c r="C46" s="22"/>
      <c r="D46" s="22"/>
      <c r="E46" s="26"/>
      <c r="F46" s="26"/>
      <c r="G46" s="26"/>
      <c r="H46" s="26"/>
      <c r="I46" s="26"/>
      <c r="J46" s="26"/>
      <c r="K46" s="26"/>
      <c r="L46" s="26"/>
    </row>
    <row r="47" spans="1:12" ht="12.75">
      <c r="A47" s="25"/>
      <c r="B47" s="22"/>
      <c r="C47" s="22"/>
      <c r="D47" s="22"/>
      <c r="E47" s="26"/>
      <c r="F47" s="26"/>
      <c r="G47" s="26"/>
      <c r="H47" s="26"/>
      <c r="I47" s="26"/>
      <c r="J47" s="26"/>
      <c r="K47" s="26"/>
      <c r="L47" s="26"/>
    </row>
    <row r="48" spans="1:12" ht="12.75">
      <c r="A48" s="25"/>
      <c r="B48" s="22"/>
      <c r="C48" s="22"/>
      <c r="D48" s="22"/>
      <c r="E48" s="23"/>
      <c r="F48" s="23"/>
      <c r="G48" s="23"/>
      <c r="H48" s="23"/>
      <c r="I48" s="23"/>
      <c r="J48" s="23"/>
      <c r="K48" s="23"/>
      <c r="L48" s="23"/>
    </row>
    <row r="50" spans="2:9" ht="12.75">
      <c r="B50" s="29"/>
      <c r="C50" s="28"/>
      <c r="D50" s="30"/>
      <c r="E50" s="26"/>
      <c r="F50" s="26"/>
      <c r="G50" s="26"/>
      <c r="H50" s="26"/>
      <c r="I50" s="26"/>
    </row>
    <row r="51" spans="5:9" ht="12.75">
      <c r="E51" s="22"/>
      <c r="F51" s="22"/>
      <c r="G51" s="28"/>
      <c r="H51" s="28"/>
      <c r="I51" s="22"/>
    </row>
    <row r="52" spans="2:10" ht="12.75">
      <c r="B52" s="17" t="s">
        <v>30</v>
      </c>
      <c r="J52" s="17" t="s">
        <v>31</v>
      </c>
    </row>
    <row r="53" ht="15">
      <c r="B53" s="42"/>
    </row>
    <row r="54" spans="2:4" ht="13.5" customHeight="1">
      <c r="B54" s="16"/>
      <c r="D54" s="31" t="s">
        <v>29</v>
      </c>
    </row>
    <row r="57" spans="2:10" ht="12.75">
      <c r="B57" s="17" t="s">
        <v>33</v>
      </c>
      <c r="J57" s="17" t="s">
        <v>34</v>
      </c>
    </row>
    <row r="59" ht="12.75">
      <c r="D59" s="31" t="s">
        <v>29</v>
      </c>
    </row>
    <row r="61" ht="12.75">
      <c r="A61" s="25"/>
    </row>
    <row r="62" spans="1:12" ht="12.75">
      <c r="A62" s="26"/>
      <c r="B62" s="27"/>
      <c r="C62" s="28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25"/>
      <c r="B63" s="29"/>
      <c r="C63" s="28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19"/>
      <c r="J64" s="26"/>
      <c r="K64" s="26"/>
      <c r="L64" s="26"/>
    </row>
    <row r="65" spans="1:12" ht="12.75">
      <c r="A65" s="22"/>
      <c r="J65" s="22"/>
      <c r="K65" s="22"/>
      <c r="L65" s="22"/>
    </row>
    <row r="66" spans="1:12" ht="12.75">
      <c r="A66" s="19"/>
      <c r="J66" s="23"/>
      <c r="K66" s="23"/>
      <c r="L66" s="23"/>
    </row>
  </sheetData>
  <sheetProtection/>
  <mergeCells count="12">
    <mergeCell ref="D6:D7"/>
    <mergeCell ref="C6:C7"/>
    <mergeCell ref="D1:G1"/>
    <mergeCell ref="C3:H3"/>
    <mergeCell ref="D4:G4"/>
    <mergeCell ref="C2:H2"/>
    <mergeCell ref="L6:L7"/>
    <mergeCell ref="B39:L39"/>
    <mergeCell ref="A6:B6"/>
    <mergeCell ref="E6:G6"/>
    <mergeCell ref="H6:I6"/>
    <mergeCell ref="J6:K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B7" sqref="B7"/>
    </sheetView>
  </sheetViews>
  <sheetFormatPr defaultColWidth="9.00390625" defaultRowHeight="12.75"/>
  <sheetData>
    <row r="1" spans="3:7" ht="12.75">
      <c r="C1" s="20"/>
      <c r="D1" s="96" t="s">
        <v>21</v>
      </c>
      <c r="E1" s="97"/>
      <c r="F1" s="97"/>
      <c r="G1" s="97"/>
    </row>
    <row r="2" spans="3:8" ht="12.75">
      <c r="C2" s="96" t="s">
        <v>23</v>
      </c>
      <c r="D2" s="98"/>
      <c r="E2" s="98"/>
      <c r="F2" s="98"/>
      <c r="G2" s="98"/>
      <c r="H2" s="98"/>
    </row>
    <row r="3" spans="3:8" ht="12.75">
      <c r="C3" s="96" t="s">
        <v>32</v>
      </c>
      <c r="D3" s="96"/>
      <c r="E3" s="96"/>
      <c r="F3" s="96"/>
      <c r="G3" s="96"/>
      <c r="H3" s="96"/>
    </row>
    <row r="4" spans="3:7" ht="12.75">
      <c r="C4" s="20"/>
      <c r="D4" s="96" t="s">
        <v>61</v>
      </c>
      <c r="E4" s="96"/>
      <c r="F4" s="96"/>
      <c r="G4" s="96"/>
    </row>
    <row r="6" spans="1:12" ht="12.75">
      <c r="A6" s="103" t="s">
        <v>0</v>
      </c>
      <c r="B6" s="104"/>
      <c r="C6" s="109" t="s">
        <v>19</v>
      </c>
      <c r="D6" s="99" t="s">
        <v>18</v>
      </c>
      <c r="E6" s="105" t="s">
        <v>1</v>
      </c>
      <c r="F6" s="106"/>
      <c r="G6" s="107"/>
      <c r="H6" s="105" t="s">
        <v>2</v>
      </c>
      <c r="I6" s="107"/>
      <c r="J6" s="105" t="s">
        <v>17</v>
      </c>
      <c r="K6" s="107"/>
      <c r="L6" s="99" t="s">
        <v>3</v>
      </c>
    </row>
    <row r="7" spans="1:12" ht="120">
      <c r="A7" s="9"/>
      <c r="B7" s="10" t="s">
        <v>4</v>
      </c>
      <c r="C7" s="110"/>
      <c r="D7" s="108"/>
      <c r="E7" s="9" t="s">
        <v>5</v>
      </c>
      <c r="F7" s="9" t="s">
        <v>6</v>
      </c>
      <c r="G7" s="9" t="s">
        <v>7</v>
      </c>
      <c r="H7" s="9" t="s">
        <v>5</v>
      </c>
      <c r="I7" s="9" t="s">
        <v>8</v>
      </c>
      <c r="J7" s="9" t="s">
        <v>5</v>
      </c>
      <c r="K7" s="9" t="s">
        <v>9</v>
      </c>
      <c r="L7" s="100"/>
    </row>
    <row r="8" spans="1:12" ht="51">
      <c r="A8" s="2"/>
      <c r="B8" s="11" t="s">
        <v>35</v>
      </c>
      <c r="C8" s="38">
        <f>C9+C12+C19+C25+C31</f>
        <v>2976</v>
      </c>
      <c r="D8" s="1">
        <f>D9+D12+D19+D25+D31</f>
        <v>105794</v>
      </c>
      <c r="E8" s="1">
        <f>SUM(E9:E38)</f>
        <v>18</v>
      </c>
      <c r="F8" s="1">
        <f aca="true" t="shared" si="0" ref="F8:L8">SUM(F9:F38)</f>
        <v>18</v>
      </c>
      <c r="G8" s="1">
        <f t="shared" si="0"/>
        <v>5</v>
      </c>
      <c r="H8" s="1">
        <f t="shared" si="0"/>
        <v>928</v>
      </c>
      <c r="I8" s="1">
        <f t="shared" si="0"/>
        <v>0</v>
      </c>
      <c r="J8" s="1">
        <f t="shared" si="0"/>
        <v>1</v>
      </c>
      <c r="K8" s="1">
        <f t="shared" si="0"/>
        <v>0</v>
      </c>
      <c r="L8" s="1">
        <f t="shared" si="0"/>
        <v>0</v>
      </c>
    </row>
    <row r="9" spans="1:16" ht="52.5">
      <c r="A9" s="3">
        <v>1</v>
      </c>
      <c r="B9" s="5" t="s">
        <v>62</v>
      </c>
      <c r="C9" s="38">
        <v>1373</v>
      </c>
      <c r="D9" s="1">
        <f>SUM(D10,D11)</f>
        <v>1597</v>
      </c>
      <c r="E9" s="40">
        <v>2</v>
      </c>
      <c r="F9" s="40">
        <v>2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3">
        <v>0</v>
      </c>
      <c r="O9" s="21" t="s">
        <v>10</v>
      </c>
      <c r="P9" s="32">
        <f>SUM(D13,D20,D26,D32)</f>
        <v>46904</v>
      </c>
    </row>
    <row r="10" spans="1:16" ht="45">
      <c r="A10" s="4"/>
      <c r="B10" s="6" t="s">
        <v>12</v>
      </c>
      <c r="C10" s="38"/>
      <c r="D10" s="15">
        <v>896</v>
      </c>
      <c r="E10" s="3"/>
      <c r="F10" s="3"/>
      <c r="G10" s="3"/>
      <c r="H10" s="3"/>
      <c r="I10" s="3"/>
      <c r="J10" s="3"/>
      <c r="K10" s="3"/>
      <c r="L10" s="3"/>
      <c r="O10" s="21" t="s">
        <v>11</v>
      </c>
      <c r="P10" s="32">
        <f>SUM(D14,D21,D27,D33)</f>
        <v>36182</v>
      </c>
    </row>
    <row r="11" spans="1:16" ht="45">
      <c r="A11" s="4"/>
      <c r="B11" s="6" t="s">
        <v>14</v>
      </c>
      <c r="C11" s="38"/>
      <c r="D11" s="15">
        <v>701</v>
      </c>
      <c r="E11" s="3"/>
      <c r="F11" s="3"/>
      <c r="G11" s="3"/>
      <c r="H11" s="3"/>
      <c r="I11" s="3"/>
      <c r="J11" s="3"/>
      <c r="K11" s="3"/>
      <c r="L11" s="3"/>
      <c r="O11" s="21" t="s">
        <v>12</v>
      </c>
      <c r="P11" s="32">
        <f>SUM(D10,D15,D22,D28,D34)</f>
        <v>16105</v>
      </c>
    </row>
    <row r="12" spans="1:16" ht="52.5">
      <c r="A12" s="7">
        <v>2</v>
      </c>
      <c r="B12" s="5" t="s">
        <v>26</v>
      </c>
      <c r="C12" s="38">
        <v>1172</v>
      </c>
      <c r="D12" s="1">
        <f>D13+D14+D15+D16+D17+D18</f>
        <v>2976</v>
      </c>
      <c r="E12" s="40">
        <v>0</v>
      </c>
      <c r="F12" s="40">
        <v>0</v>
      </c>
      <c r="G12" s="40">
        <v>0</v>
      </c>
      <c r="H12" s="40">
        <v>840</v>
      </c>
      <c r="I12" s="40">
        <v>0</v>
      </c>
      <c r="J12" s="40">
        <v>0</v>
      </c>
      <c r="K12" s="40">
        <v>0</v>
      </c>
      <c r="L12" s="3">
        <v>0</v>
      </c>
      <c r="O12" s="21" t="s">
        <v>13</v>
      </c>
      <c r="P12" s="32">
        <f>SUM(D16,D35)</f>
        <v>77</v>
      </c>
    </row>
    <row r="13" spans="1:16" ht="33.75">
      <c r="A13" s="4"/>
      <c r="B13" s="6" t="s">
        <v>10</v>
      </c>
      <c r="C13" s="38"/>
      <c r="D13" s="15">
        <v>0</v>
      </c>
      <c r="E13" s="3"/>
      <c r="F13" s="3"/>
      <c r="G13" s="3"/>
      <c r="H13" s="3"/>
      <c r="I13" s="3"/>
      <c r="J13" s="3"/>
      <c r="K13" s="3"/>
      <c r="L13" s="3"/>
      <c r="O13" s="21" t="s">
        <v>37</v>
      </c>
      <c r="P13" s="32">
        <f>SUM(D37)</f>
        <v>517</v>
      </c>
    </row>
    <row r="14" spans="1:16" ht="33.75">
      <c r="A14" s="4"/>
      <c r="B14" s="6" t="s">
        <v>11</v>
      </c>
      <c r="C14" s="38"/>
      <c r="D14" s="15">
        <v>0</v>
      </c>
      <c r="E14" s="3"/>
      <c r="F14" s="3"/>
      <c r="G14" s="3"/>
      <c r="H14" s="3"/>
      <c r="I14" s="3"/>
      <c r="J14" s="3"/>
      <c r="K14" s="3"/>
      <c r="L14" s="3"/>
      <c r="O14" s="21" t="s">
        <v>14</v>
      </c>
      <c r="P14" s="32">
        <f>SUM(D11,D17,D23,D29,D36)</f>
        <v>2864</v>
      </c>
    </row>
    <row r="15" spans="1:16" ht="45">
      <c r="A15" s="4"/>
      <c r="B15" s="6" t="s">
        <v>12</v>
      </c>
      <c r="C15" s="38"/>
      <c r="D15" s="15">
        <v>898</v>
      </c>
      <c r="E15" s="3"/>
      <c r="F15" s="3"/>
      <c r="G15" s="3"/>
      <c r="H15" s="3"/>
      <c r="I15" s="3"/>
      <c r="J15" s="3"/>
      <c r="K15" s="3"/>
      <c r="L15" s="3"/>
      <c r="O15" s="21" t="s">
        <v>38</v>
      </c>
      <c r="P15" s="32">
        <f>SUM(D38)</f>
        <v>2010</v>
      </c>
    </row>
    <row r="16" spans="1:16" ht="33.75">
      <c r="A16" s="18"/>
      <c r="B16" s="6" t="s">
        <v>13</v>
      </c>
      <c r="C16" s="38"/>
      <c r="D16" s="15">
        <v>0</v>
      </c>
      <c r="E16" s="3"/>
      <c r="F16" s="3"/>
      <c r="G16" s="3"/>
      <c r="H16" s="3"/>
      <c r="I16" s="3"/>
      <c r="J16" s="3"/>
      <c r="K16" s="3"/>
      <c r="L16" s="3"/>
      <c r="O16" s="21" t="s">
        <v>36</v>
      </c>
      <c r="P16" s="32">
        <f>SUM(D18)</f>
        <v>1135</v>
      </c>
    </row>
    <row r="17" spans="1:16" ht="33.75">
      <c r="A17" s="7"/>
      <c r="B17" s="6" t="s">
        <v>14</v>
      </c>
      <c r="C17" s="38"/>
      <c r="D17" s="15">
        <v>943</v>
      </c>
      <c r="E17" s="3"/>
      <c r="F17" s="3"/>
      <c r="G17" s="3"/>
      <c r="H17" s="3"/>
      <c r="I17" s="3"/>
      <c r="J17" s="3"/>
      <c r="K17" s="3"/>
      <c r="L17" s="3"/>
      <c r="O17" s="43" t="s">
        <v>39</v>
      </c>
      <c r="P17">
        <f>SUM(P9:P16)</f>
        <v>105794</v>
      </c>
    </row>
    <row r="18" spans="1:12" ht="33.75">
      <c r="A18" s="7"/>
      <c r="B18" s="6" t="s">
        <v>36</v>
      </c>
      <c r="C18" s="38"/>
      <c r="D18" s="15">
        <v>1135</v>
      </c>
      <c r="E18" s="3"/>
      <c r="F18" s="3"/>
      <c r="G18" s="3"/>
      <c r="H18" s="3"/>
      <c r="I18" s="3"/>
      <c r="J18" s="3"/>
      <c r="K18" s="3"/>
      <c r="L18" s="3"/>
    </row>
    <row r="19" spans="1:12" ht="73.5">
      <c r="A19" s="7">
        <v>3</v>
      </c>
      <c r="B19" s="12" t="s">
        <v>27</v>
      </c>
      <c r="C19" s="38">
        <v>144</v>
      </c>
      <c r="D19" s="39">
        <f>SUM(D20,D21,D22,D23,D24)</f>
        <v>18828</v>
      </c>
      <c r="E19" s="40">
        <v>6</v>
      </c>
      <c r="F19" s="40">
        <v>6</v>
      </c>
      <c r="G19" s="40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</row>
    <row r="20" spans="1:12" ht="33.75">
      <c r="A20" s="7"/>
      <c r="B20" s="13" t="s">
        <v>10</v>
      </c>
      <c r="C20" s="38"/>
      <c r="D20" s="41">
        <v>12713</v>
      </c>
      <c r="E20" s="40"/>
      <c r="F20" s="40"/>
      <c r="G20" s="40"/>
      <c r="H20" s="8"/>
      <c r="I20" s="8"/>
      <c r="J20" s="8"/>
      <c r="K20" s="8"/>
      <c r="L20" s="8"/>
    </row>
    <row r="21" spans="1:12" ht="33.75">
      <c r="A21" s="7"/>
      <c r="B21" s="13" t="s">
        <v>11</v>
      </c>
      <c r="C21" s="38"/>
      <c r="D21" s="41">
        <v>1864</v>
      </c>
      <c r="E21" s="40"/>
      <c r="F21" s="40"/>
      <c r="G21" s="40"/>
      <c r="H21" s="8"/>
      <c r="I21" s="8"/>
      <c r="J21" s="8"/>
      <c r="K21" s="8"/>
      <c r="L21" s="8"/>
    </row>
    <row r="22" spans="1:12" ht="45">
      <c r="A22" s="4"/>
      <c r="B22" s="13" t="s">
        <v>12</v>
      </c>
      <c r="C22" s="38"/>
      <c r="D22" s="41">
        <v>3897</v>
      </c>
      <c r="E22" s="40"/>
      <c r="F22" s="40"/>
      <c r="G22" s="40"/>
      <c r="H22" s="8"/>
      <c r="I22" s="8"/>
      <c r="J22" s="8"/>
      <c r="K22" s="8"/>
      <c r="L22" s="8"/>
    </row>
    <row r="23" spans="1:22" ht="33.75">
      <c r="A23" s="4"/>
      <c r="B23" s="13" t="s">
        <v>14</v>
      </c>
      <c r="C23" s="38"/>
      <c r="D23" s="41">
        <v>354</v>
      </c>
      <c r="E23" s="40"/>
      <c r="F23" s="40"/>
      <c r="G23" s="40"/>
      <c r="H23" s="8"/>
      <c r="I23" s="8"/>
      <c r="J23" s="8"/>
      <c r="K23" s="8"/>
      <c r="L23" s="8"/>
      <c r="O23" s="44" t="s">
        <v>40</v>
      </c>
      <c r="P23" s="44" t="s">
        <v>41</v>
      </c>
      <c r="Q23" s="44" t="s">
        <v>52</v>
      </c>
      <c r="R23" s="44">
        <v>6.1</v>
      </c>
      <c r="S23" s="44">
        <v>6.2</v>
      </c>
      <c r="T23" s="44" t="s">
        <v>55</v>
      </c>
      <c r="U23" s="44" t="s">
        <v>53</v>
      </c>
      <c r="V23" s="44" t="s">
        <v>54</v>
      </c>
    </row>
    <row r="24" spans="1:22" ht="33.75">
      <c r="A24" s="4"/>
      <c r="B24" s="13" t="s">
        <v>15</v>
      </c>
      <c r="C24" s="38"/>
      <c r="D24" s="41">
        <v>0</v>
      </c>
      <c r="E24" s="40"/>
      <c r="F24" s="40"/>
      <c r="G24" s="40"/>
      <c r="H24" s="8"/>
      <c r="I24" s="8"/>
      <c r="J24" s="8"/>
      <c r="K24" s="8"/>
      <c r="L24" s="8"/>
      <c r="O24" s="32" t="s">
        <v>42</v>
      </c>
      <c r="P24" s="46">
        <f>SUM(Q24:V24)</f>
        <v>691</v>
      </c>
      <c r="Q24" s="32">
        <v>74</v>
      </c>
      <c r="R24" s="32">
        <v>28</v>
      </c>
      <c r="S24" s="32">
        <v>34</v>
      </c>
      <c r="T24" s="32">
        <v>60</v>
      </c>
      <c r="U24" s="32">
        <v>387</v>
      </c>
      <c r="V24" s="32">
        <v>108</v>
      </c>
    </row>
    <row r="25" spans="1:22" ht="84">
      <c r="A25" s="7">
        <v>4</v>
      </c>
      <c r="B25" s="12" t="s">
        <v>16</v>
      </c>
      <c r="C25" s="38">
        <v>153</v>
      </c>
      <c r="D25" s="39">
        <f>SUM(D26,D27,D28,D29,D30)</f>
        <v>61469</v>
      </c>
      <c r="E25" s="40">
        <v>5</v>
      </c>
      <c r="F25" s="40">
        <v>5</v>
      </c>
      <c r="G25" s="40">
        <v>0</v>
      </c>
      <c r="H25" s="8">
        <v>0</v>
      </c>
      <c r="I25" s="8">
        <v>0</v>
      </c>
      <c r="J25" s="8">
        <v>0</v>
      </c>
      <c r="K25" s="8">
        <v>0</v>
      </c>
      <c r="L25" s="47">
        <v>0</v>
      </c>
      <c r="O25" s="32" t="s">
        <v>43</v>
      </c>
      <c r="P25" s="46">
        <f>SUM(Q25:V25)</f>
        <v>808</v>
      </c>
      <c r="Q25" s="32">
        <v>74</v>
      </c>
      <c r="R25" s="32">
        <v>49</v>
      </c>
      <c r="S25" s="32">
        <v>47</v>
      </c>
      <c r="T25" s="32">
        <v>50</v>
      </c>
      <c r="U25" s="32">
        <v>562</v>
      </c>
      <c r="V25" s="32">
        <v>26</v>
      </c>
    </row>
    <row r="26" spans="1:22" ht="33.75">
      <c r="A26" s="32"/>
      <c r="B26" s="13" t="s">
        <v>10</v>
      </c>
      <c r="C26" s="38"/>
      <c r="D26" s="41">
        <v>26151</v>
      </c>
      <c r="E26" s="40"/>
      <c r="F26" s="40"/>
      <c r="G26" s="40"/>
      <c r="H26" s="8"/>
      <c r="I26" s="8"/>
      <c r="J26" s="8"/>
      <c r="K26" s="8"/>
      <c r="L26" s="8"/>
      <c r="O26" s="32" t="s">
        <v>44</v>
      </c>
      <c r="P26" s="46">
        <f aca="true" t="shared" si="1" ref="P26:P35">SUM(Q26:V26)</f>
        <v>21</v>
      </c>
      <c r="Q26" s="32">
        <v>4</v>
      </c>
      <c r="R26" s="32">
        <v>2</v>
      </c>
      <c r="S26" s="32">
        <v>2</v>
      </c>
      <c r="T26" s="32">
        <v>0</v>
      </c>
      <c r="U26" s="32">
        <v>13</v>
      </c>
      <c r="V26" s="32">
        <v>0</v>
      </c>
    </row>
    <row r="27" spans="1:22" ht="33.75">
      <c r="A27" s="4"/>
      <c r="B27" s="13" t="s">
        <v>11</v>
      </c>
      <c r="C27" s="38"/>
      <c r="D27" s="41">
        <v>24638</v>
      </c>
      <c r="E27" s="40"/>
      <c r="F27" s="40"/>
      <c r="G27" s="40"/>
      <c r="H27" s="8"/>
      <c r="I27" s="8"/>
      <c r="J27" s="8"/>
      <c r="K27" s="8"/>
      <c r="L27" s="8"/>
      <c r="O27" s="32" t="s">
        <v>46</v>
      </c>
      <c r="P27" s="46">
        <f t="shared" si="1"/>
        <v>17</v>
      </c>
      <c r="Q27" s="32">
        <v>1</v>
      </c>
      <c r="R27" s="32">
        <v>0</v>
      </c>
      <c r="S27" s="32">
        <v>0</v>
      </c>
      <c r="T27" s="32">
        <v>11</v>
      </c>
      <c r="U27" s="32">
        <v>5</v>
      </c>
      <c r="V27" s="32">
        <v>0</v>
      </c>
    </row>
    <row r="28" spans="1:22" ht="45">
      <c r="A28" s="4"/>
      <c r="B28" s="13" t="s">
        <v>12</v>
      </c>
      <c r="C28" s="38"/>
      <c r="D28" s="41">
        <v>10400</v>
      </c>
      <c r="E28" s="40"/>
      <c r="F28" s="40"/>
      <c r="G28" s="40"/>
      <c r="H28" s="8"/>
      <c r="I28" s="8"/>
      <c r="J28" s="8"/>
      <c r="K28" s="8"/>
      <c r="L28" s="8"/>
      <c r="O28" s="32" t="s">
        <v>45</v>
      </c>
      <c r="P28" s="46">
        <f t="shared" si="1"/>
        <v>328</v>
      </c>
      <c r="Q28" s="32">
        <v>27</v>
      </c>
      <c r="R28" s="32">
        <v>15</v>
      </c>
      <c r="S28" s="32">
        <v>17</v>
      </c>
      <c r="T28" s="32">
        <v>200</v>
      </c>
      <c r="U28" s="32">
        <v>56</v>
      </c>
      <c r="V28" s="32">
        <v>13</v>
      </c>
    </row>
    <row r="29" spans="1:22" ht="33.75">
      <c r="A29" s="4"/>
      <c r="B29" s="13" t="s">
        <v>14</v>
      </c>
      <c r="C29" s="38"/>
      <c r="D29" s="41">
        <v>280</v>
      </c>
      <c r="E29" s="40"/>
      <c r="F29" s="40"/>
      <c r="G29" s="40"/>
      <c r="H29" s="8"/>
      <c r="I29" s="8"/>
      <c r="J29" s="8"/>
      <c r="K29" s="8"/>
      <c r="L29" s="8"/>
      <c r="O29" s="32" t="s">
        <v>47</v>
      </c>
      <c r="P29" s="46">
        <f t="shared" si="1"/>
        <v>41</v>
      </c>
      <c r="Q29" s="32">
        <v>10</v>
      </c>
      <c r="R29" s="32">
        <v>4</v>
      </c>
      <c r="S29" s="32">
        <v>3</v>
      </c>
      <c r="T29" s="32">
        <v>21</v>
      </c>
      <c r="U29" s="32">
        <v>0</v>
      </c>
      <c r="V29" s="32">
        <v>3</v>
      </c>
    </row>
    <row r="30" spans="1:22" ht="33.75">
      <c r="A30" s="18"/>
      <c r="B30" s="13" t="s">
        <v>15</v>
      </c>
      <c r="C30" s="38"/>
      <c r="D30" s="41">
        <v>0</v>
      </c>
      <c r="E30" s="40"/>
      <c r="F30" s="40"/>
      <c r="G30" s="40"/>
      <c r="H30" s="8"/>
      <c r="I30" s="8"/>
      <c r="J30" s="8"/>
      <c r="K30" s="8"/>
      <c r="L30" s="8"/>
      <c r="O30" s="32" t="s">
        <v>48</v>
      </c>
      <c r="P30" s="46">
        <f t="shared" si="1"/>
        <v>9</v>
      </c>
      <c r="Q30" s="32">
        <v>1</v>
      </c>
      <c r="R30" s="32">
        <v>0</v>
      </c>
      <c r="S30" s="32">
        <v>2</v>
      </c>
      <c r="T30" s="32">
        <v>6</v>
      </c>
      <c r="U30" s="32">
        <v>0</v>
      </c>
      <c r="V30" s="32">
        <v>0</v>
      </c>
    </row>
    <row r="31" spans="1:22" ht="52.5">
      <c r="A31" s="3">
        <v>5</v>
      </c>
      <c r="B31" s="37" t="s">
        <v>28</v>
      </c>
      <c r="C31" s="38">
        <v>134</v>
      </c>
      <c r="D31" s="39">
        <f>SUM(D32,D33,D34,D36,D35,D37,D38)</f>
        <v>20924</v>
      </c>
      <c r="E31" s="40">
        <v>5</v>
      </c>
      <c r="F31" s="40">
        <v>5</v>
      </c>
      <c r="G31" s="40">
        <v>5</v>
      </c>
      <c r="H31" s="8">
        <v>88</v>
      </c>
      <c r="I31" s="8">
        <v>0</v>
      </c>
      <c r="J31" s="8">
        <v>0</v>
      </c>
      <c r="K31" s="8">
        <v>0</v>
      </c>
      <c r="L31" s="8">
        <v>0</v>
      </c>
      <c r="O31" s="32" t="s">
        <v>49</v>
      </c>
      <c r="P31" s="46">
        <f t="shared" si="1"/>
        <v>8</v>
      </c>
      <c r="Q31" s="32">
        <v>0</v>
      </c>
      <c r="R31" s="32">
        <v>1</v>
      </c>
      <c r="S31" s="32">
        <v>0</v>
      </c>
      <c r="T31" s="32">
        <v>3</v>
      </c>
      <c r="U31" s="32">
        <v>0</v>
      </c>
      <c r="V31" s="32">
        <v>4</v>
      </c>
    </row>
    <row r="32" spans="1:22" ht="33.75">
      <c r="A32" s="32"/>
      <c r="B32" s="21" t="s">
        <v>10</v>
      </c>
      <c r="C32" s="38"/>
      <c r="D32" s="41">
        <v>8040</v>
      </c>
      <c r="E32" s="40"/>
      <c r="F32" s="40"/>
      <c r="G32" s="40"/>
      <c r="H32" s="8"/>
      <c r="I32" s="8"/>
      <c r="J32" s="8"/>
      <c r="K32" s="8"/>
      <c r="L32" s="8"/>
      <c r="O32" s="32" t="s">
        <v>50</v>
      </c>
      <c r="P32" s="46">
        <f t="shared" si="1"/>
        <v>1</v>
      </c>
      <c r="Q32" s="32">
        <v>0</v>
      </c>
      <c r="R32" s="32">
        <v>0</v>
      </c>
      <c r="S32" s="32">
        <v>0</v>
      </c>
      <c r="T32" s="32">
        <v>1</v>
      </c>
      <c r="U32" s="32">
        <v>0</v>
      </c>
      <c r="V32" s="32">
        <v>0</v>
      </c>
    </row>
    <row r="33" spans="1:22" ht="33.75">
      <c r="A33" s="7"/>
      <c r="B33" s="21" t="s">
        <v>22</v>
      </c>
      <c r="C33" s="38"/>
      <c r="D33" s="41">
        <v>9680</v>
      </c>
      <c r="E33" s="40"/>
      <c r="F33" s="40"/>
      <c r="G33" s="40"/>
      <c r="H33" s="8"/>
      <c r="I33" s="8"/>
      <c r="J33" s="8"/>
      <c r="K33" s="8"/>
      <c r="L33" s="8"/>
      <c r="O33" s="32" t="s">
        <v>51</v>
      </c>
      <c r="P33" s="46">
        <f t="shared" si="1"/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</row>
    <row r="34" spans="1:22" ht="45">
      <c r="A34" s="7"/>
      <c r="B34" s="6" t="s">
        <v>12</v>
      </c>
      <c r="C34" s="38"/>
      <c r="D34" s="41">
        <v>14</v>
      </c>
      <c r="E34" s="40"/>
      <c r="F34" s="40"/>
      <c r="G34" s="40"/>
      <c r="H34" s="8"/>
      <c r="I34" s="8"/>
      <c r="J34" s="8"/>
      <c r="K34" s="8"/>
      <c r="L34" s="8"/>
      <c r="O34" s="32" t="s">
        <v>56</v>
      </c>
      <c r="P34" s="46">
        <f t="shared" si="1"/>
        <v>791</v>
      </c>
      <c r="Q34" s="32">
        <v>0</v>
      </c>
      <c r="R34" s="32">
        <v>0</v>
      </c>
      <c r="S34" s="32">
        <v>0</v>
      </c>
      <c r="T34" s="32">
        <v>791</v>
      </c>
      <c r="U34" s="32">
        <v>0</v>
      </c>
      <c r="V34" s="32">
        <v>0</v>
      </c>
    </row>
    <row r="35" spans="1:22" ht="33.75">
      <c r="A35" s="7"/>
      <c r="B35" s="24" t="s">
        <v>13</v>
      </c>
      <c r="C35" s="38"/>
      <c r="D35" s="41">
        <v>77</v>
      </c>
      <c r="E35" s="40"/>
      <c r="F35" s="40"/>
      <c r="G35" s="40"/>
      <c r="H35" s="8"/>
      <c r="I35" s="8"/>
      <c r="J35" s="8"/>
      <c r="K35" s="8"/>
      <c r="L35" s="8"/>
      <c r="O35" s="32" t="s">
        <v>57</v>
      </c>
      <c r="P35" s="46">
        <f t="shared" si="1"/>
        <v>379</v>
      </c>
      <c r="Q35" s="32">
        <v>0</v>
      </c>
      <c r="R35" s="32">
        <v>0</v>
      </c>
      <c r="S35" s="32">
        <v>0</v>
      </c>
      <c r="T35" s="32">
        <v>29</v>
      </c>
      <c r="U35" s="32">
        <v>350</v>
      </c>
      <c r="V35" s="32">
        <v>0</v>
      </c>
    </row>
    <row r="36" spans="1:22" ht="33.75">
      <c r="A36" s="7"/>
      <c r="B36" s="6" t="s">
        <v>14</v>
      </c>
      <c r="C36" s="38"/>
      <c r="D36" s="41">
        <v>586</v>
      </c>
      <c r="E36" s="40"/>
      <c r="F36" s="40"/>
      <c r="G36" s="40"/>
      <c r="H36" s="8"/>
      <c r="I36" s="8"/>
      <c r="J36" s="8"/>
      <c r="K36" s="8"/>
      <c r="L36" s="8"/>
      <c r="O36" s="45" t="s">
        <v>60</v>
      </c>
      <c r="P36" s="46">
        <f>SUM(Q36:V36)</f>
        <v>2985</v>
      </c>
      <c r="Q36" s="46">
        <f aca="true" t="shared" si="2" ref="Q36:V36">Q38+Q39</f>
        <v>148</v>
      </c>
      <c r="R36" s="46">
        <f t="shared" si="2"/>
        <v>77</v>
      </c>
      <c r="S36" s="46">
        <f t="shared" si="2"/>
        <v>81</v>
      </c>
      <c r="T36" s="46">
        <f t="shared" si="2"/>
        <v>1172</v>
      </c>
      <c r="U36" s="46">
        <f t="shared" si="2"/>
        <v>1373</v>
      </c>
      <c r="V36" s="46">
        <f t="shared" si="2"/>
        <v>134</v>
      </c>
    </row>
    <row r="37" spans="1:22" ht="33.75">
      <c r="A37" s="4"/>
      <c r="B37" s="6" t="s">
        <v>37</v>
      </c>
      <c r="C37" s="38"/>
      <c r="D37" s="41">
        <v>517</v>
      </c>
      <c r="E37" s="40"/>
      <c r="F37" s="40"/>
      <c r="G37" s="40"/>
      <c r="H37" s="8"/>
      <c r="I37" s="8"/>
      <c r="J37" s="8"/>
      <c r="K37" s="8"/>
      <c r="L37" s="8"/>
      <c r="O37" s="32"/>
      <c r="P37" s="46"/>
      <c r="Q37" s="32"/>
      <c r="R37" s="32"/>
      <c r="S37" s="32"/>
      <c r="T37" s="32"/>
      <c r="U37" s="32"/>
      <c r="V37" s="32"/>
    </row>
    <row r="38" spans="1:22" ht="22.5">
      <c r="A38" s="4"/>
      <c r="B38" s="21" t="s">
        <v>38</v>
      </c>
      <c r="C38" s="38"/>
      <c r="D38" s="41">
        <v>2010</v>
      </c>
      <c r="E38" s="40"/>
      <c r="F38" s="40"/>
      <c r="G38" s="40"/>
      <c r="H38" s="8"/>
      <c r="I38" s="8"/>
      <c r="J38" s="8"/>
      <c r="K38" s="8"/>
      <c r="L38" s="8"/>
      <c r="O38" s="46" t="s">
        <v>58</v>
      </c>
      <c r="P38" s="46">
        <f>SUM(Q38:V38)</f>
        <v>417</v>
      </c>
      <c r="Q38" s="32">
        <v>140</v>
      </c>
      <c r="R38" s="32">
        <v>72</v>
      </c>
      <c r="S38" s="32">
        <v>77</v>
      </c>
      <c r="T38" s="32">
        <v>0</v>
      </c>
      <c r="U38" s="32">
        <v>0</v>
      </c>
      <c r="V38" s="32">
        <v>128</v>
      </c>
    </row>
    <row r="39" spans="1:22" ht="12.75">
      <c r="A39" s="36"/>
      <c r="B39" s="101" t="s">
        <v>24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O39" s="46" t="s">
        <v>59</v>
      </c>
      <c r="P39" s="46">
        <f>SUM(Q39:V39)</f>
        <v>2568</v>
      </c>
      <c r="Q39" s="32">
        <v>8</v>
      </c>
      <c r="R39" s="32">
        <v>5</v>
      </c>
      <c r="S39" s="32">
        <v>4</v>
      </c>
      <c r="T39" s="32">
        <v>1172</v>
      </c>
      <c r="U39" s="32">
        <v>1373</v>
      </c>
      <c r="V39" s="32">
        <v>6</v>
      </c>
    </row>
    <row r="41" spans="2:10" ht="12.75">
      <c r="B41" s="17" t="s">
        <v>30</v>
      </c>
      <c r="J41" s="17" t="s">
        <v>31</v>
      </c>
    </row>
    <row r="42" ht="15">
      <c r="B42" s="42"/>
    </row>
    <row r="43" spans="2:4" ht="12.75">
      <c r="B43" s="16"/>
      <c r="D43" s="31" t="s">
        <v>29</v>
      </c>
    </row>
    <row r="46" spans="2:10" ht="12.75">
      <c r="B46" s="17" t="s">
        <v>33</v>
      </c>
      <c r="J46" s="17" t="s">
        <v>34</v>
      </c>
    </row>
    <row r="48" ht="12.75">
      <c r="D48" s="31" t="s">
        <v>29</v>
      </c>
    </row>
  </sheetData>
  <sheetProtection/>
  <mergeCells count="12">
    <mergeCell ref="E6:G6"/>
    <mergeCell ref="H6:I6"/>
    <mergeCell ref="J6:K6"/>
    <mergeCell ref="L6:L7"/>
    <mergeCell ref="B39:L39"/>
    <mergeCell ref="D1:G1"/>
    <mergeCell ref="C2:H2"/>
    <mergeCell ref="C3:H3"/>
    <mergeCell ref="D4:G4"/>
    <mergeCell ref="A6:B6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H56" sqref="H56"/>
    </sheetView>
  </sheetViews>
  <sheetFormatPr defaultColWidth="9.00390625" defaultRowHeight="12.75"/>
  <sheetData>
    <row r="1" spans="3:7" ht="12.75">
      <c r="C1" s="20"/>
      <c r="D1" s="96" t="s">
        <v>21</v>
      </c>
      <c r="E1" s="97"/>
      <c r="F1" s="97"/>
      <c r="G1" s="97"/>
    </row>
    <row r="2" spans="3:8" ht="12.75">
      <c r="C2" s="96" t="s">
        <v>23</v>
      </c>
      <c r="D2" s="98"/>
      <c r="E2" s="98"/>
      <c r="F2" s="98"/>
      <c r="G2" s="98"/>
      <c r="H2" s="98"/>
    </row>
    <row r="3" spans="3:8" ht="12.75">
      <c r="C3" s="96" t="s">
        <v>32</v>
      </c>
      <c r="D3" s="96"/>
      <c r="E3" s="96"/>
      <c r="F3" s="96"/>
      <c r="G3" s="96"/>
      <c r="H3" s="96"/>
    </row>
    <row r="4" spans="3:7" ht="12.75">
      <c r="C4" s="20"/>
      <c r="D4" s="96" t="s">
        <v>63</v>
      </c>
      <c r="E4" s="96"/>
      <c r="F4" s="96"/>
      <c r="G4" s="96"/>
    </row>
    <row r="6" spans="1:12" ht="12.75">
      <c r="A6" s="103" t="s">
        <v>0</v>
      </c>
      <c r="B6" s="104"/>
      <c r="C6" s="109" t="s">
        <v>19</v>
      </c>
      <c r="D6" s="99" t="s">
        <v>18</v>
      </c>
      <c r="E6" s="105" t="s">
        <v>1</v>
      </c>
      <c r="F6" s="106"/>
      <c r="G6" s="107"/>
      <c r="H6" s="105" t="s">
        <v>2</v>
      </c>
      <c r="I6" s="107"/>
      <c r="J6" s="105" t="s">
        <v>17</v>
      </c>
      <c r="K6" s="107"/>
      <c r="L6" s="99" t="s">
        <v>3</v>
      </c>
    </row>
    <row r="7" spans="1:12" ht="120">
      <c r="A7" s="9"/>
      <c r="B7" s="10" t="s">
        <v>4</v>
      </c>
      <c r="C7" s="110"/>
      <c r="D7" s="108"/>
      <c r="E7" s="9" t="s">
        <v>5</v>
      </c>
      <c r="F7" s="9" t="s">
        <v>6</v>
      </c>
      <c r="G7" s="9" t="s">
        <v>7</v>
      </c>
      <c r="H7" s="9" t="s">
        <v>5</v>
      </c>
      <c r="I7" s="9" t="s">
        <v>8</v>
      </c>
      <c r="J7" s="9" t="s">
        <v>5</v>
      </c>
      <c r="K7" s="9" t="s">
        <v>9</v>
      </c>
      <c r="L7" s="100"/>
    </row>
    <row r="8" spans="1:12" ht="51">
      <c r="A8" s="2"/>
      <c r="B8" s="11" t="s">
        <v>35</v>
      </c>
      <c r="C8" s="38">
        <f>C9+C12+C19+C25+C31</f>
        <v>1905</v>
      </c>
      <c r="D8" s="1">
        <f>D9+D12+D19+D25+D31</f>
        <v>99433</v>
      </c>
      <c r="E8" s="1">
        <f>SUM(E9:E38)</f>
        <v>14</v>
      </c>
      <c r="F8" s="1">
        <f aca="true" t="shared" si="0" ref="F8:L8">SUM(F9:F38)</f>
        <v>0</v>
      </c>
      <c r="G8" s="1">
        <f t="shared" si="0"/>
        <v>14</v>
      </c>
      <c r="H8" s="1">
        <f t="shared" si="0"/>
        <v>820</v>
      </c>
      <c r="I8" s="1">
        <f t="shared" si="0"/>
        <v>0</v>
      </c>
      <c r="J8" s="1">
        <f t="shared" si="0"/>
        <v>2</v>
      </c>
      <c r="K8" s="1">
        <f t="shared" si="0"/>
        <v>0</v>
      </c>
      <c r="L8" s="1">
        <f t="shared" si="0"/>
        <v>0</v>
      </c>
    </row>
    <row r="9" spans="1:16" ht="52.5">
      <c r="A9" s="3">
        <v>1</v>
      </c>
      <c r="B9" s="5" t="s">
        <v>62</v>
      </c>
      <c r="C9" s="38">
        <v>576</v>
      </c>
      <c r="D9" s="1">
        <f>SUM(D10,D11)</f>
        <v>1206</v>
      </c>
      <c r="E9" s="40"/>
      <c r="F9" s="40"/>
      <c r="G9" s="40"/>
      <c r="H9" s="40"/>
      <c r="I9" s="40"/>
      <c r="J9" s="40"/>
      <c r="K9" s="40"/>
      <c r="L9" s="3"/>
      <c r="O9" s="21" t="s">
        <v>10</v>
      </c>
      <c r="P9" s="32">
        <f>SUM(D13,D20,D26,D32)</f>
        <v>44271</v>
      </c>
    </row>
    <row r="10" spans="1:16" ht="45">
      <c r="A10" s="4"/>
      <c r="B10" s="6" t="s">
        <v>12</v>
      </c>
      <c r="C10" s="38"/>
      <c r="D10" s="15">
        <v>774</v>
      </c>
      <c r="E10" s="3">
        <v>3</v>
      </c>
      <c r="F10" s="3">
        <v>0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O10" s="21" t="s">
        <v>11</v>
      </c>
      <c r="P10" s="32">
        <f>SUM(D14,D21,D27,D33)</f>
        <v>35856</v>
      </c>
    </row>
    <row r="11" spans="1:16" ht="45">
      <c r="A11" s="4"/>
      <c r="B11" s="6" t="s">
        <v>14</v>
      </c>
      <c r="C11" s="38"/>
      <c r="D11" s="15">
        <v>432</v>
      </c>
      <c r="E11" s="3"/>
      <c r="F11" s="3"/>
      <c r="G11" s="3"/>
      <c r="H11" s="3"/>
      <c r="I11" s="3"/>
      <c r="J11" s="3"/>
      <c r="K11" s="3"/>
      <c r="L11" s="3"/>
      <c r="O11" s="21" t="s">
        <v>12</v>
      </c>
      <c r="P11" s="32">
        <f>SUM(D10,D15,D22,D28,D34)</f>
        <v>16496</v>
      </c>
    </row>
    <row r="12" spans="1:16" ht="52.5">
      <c r="A12" s="7">
        <v>2</v>
      </c>
      <c r="B12" s="5" t="s">
        <v>26</v>
      </c>
      <c r="C12" s="38">
        <v>978</v>
      </c>
      <c r="D12" s="1">
        <f>D13+D14+D15+D16+D17+D18</f>
        <v>2546</v>
      </c>
      <c r="E12" s="40">
        <v>0</v>
      </c>
      <c r="F12" s="40">
        <v>0</v>
      </c>
      <c r="G12" s="40">
        <v>0</v>
      </c>
      <c r="H12" s="40">
        <v>777</v>
      </c>
      <c r="I12" s="40">
        <v>0</v>
      </c>
      <c r="J12" s="40">
        <v>1</v>
      </c>
      <c r="K12" s="40">
        <v>0</v>
      </c>
      <c r="L12" s="3">
        <v>0</v>
      </c>
      <c r="O12" s="21" t="s">
        <v>13</v>
      </c>
      <c r="P12" s="32">
        <f>SUM(D16,D35)</f>
        <v>60</v>
      </c>
    </row>
    <row r="13" spans="1:16" ht="33.75">
      <c r="A13" s="4"/>
      <c r="B13" s="6" t="s">
        <v>10</v>
      </c>
      <c r="C13" s="38"/>
      <c r="D13" s="15">
        <v>1</v>
      </c>
      <c r="E13" s="3"/>
      <c r="F13" s="3"/>
      <c r="G13" s="3"/>
      <c r="H13" s="3"/>
      <c r="I13" s="3"/>
      <c r="J13" s="3"/>
      <c r="K13" s="3"/>
      <c r="L13" s="3"/>
      <c r="O13" s="21" t="s">
        <v>37</v>
      </c>
      <c r="P13" s="32">
        <f>SUM(D37)</f>
        <v>68</v>
      </c>
    </row>
    <row r="14" spans="1:16" ht="33.75">
      <c r="A14" s="4"/>
      <c r="B14" s="6" t="s">
        <v>11</v>
      </c>
      <c r="C14" s="38"/>
      <c r="D14" s="15">
        <v>0</v>
      </c>
      <c r="E14" s="3"/>
      <c r="F14" s="3"/>
      <c r="G14" s="3"/>
      <c r="H14" s="3"/>
      <c r="I14" s="3"/>
      <c r="J14" s="3"/>
      <c r="K14" s="3"/>
      <c r="L14" s="3"/>
      <c r="O14" s="21" t="s">
        <v>14</v>
      </c>
      <c r="P14" s="32">
        <f>SUM(D11,D17,D23,D29,D36)</f>
        <v>1682</v>
      </c>
    </row>
    <row r="15" spans="1:16" ht="45">
      <c r="A15" s="4"/>
      <c r="B15" s="6" t="s">
        <v>12</v>
      </c>
      <c r="C15" s="38"/>
      <c r="D15" s="15">
        <v>747</v>
      </c>
      <c r="E15" s="3"/>
      <c r="F15" s="3"/>
      <c r="G15" s="3"/>
      <c r="H15" s="3"/>
      <c r="I15" s="3"/>
      <c r="J15" s="3"/>
      <c r="K15" s="3"/>
      <c r="L15" s="3"/>
      <c r="O15" s="21" t="s">
        <v>38</v>
      </c>
      <c r="P15" s="32">
        <f>SUM(D38)</f>
        <v>90</v>
      </c>
    </row>
    <row r="16" spans="1:16" ht="33.75">
      <c r="A16" s="18"/>
      <c r="B16" s="6" t="s">
        <v>13</v>
      </c>
      <c r="C16" s="38"/>
      <c r="D16" s="15">
        <v>0</v>
      </c>
      <c r="E16" s="3"/>
      <c r="F16" s="3"/>
      <c r="G16" s="3"/>
      <c r="H16" s="3"/>
      <c r="I16" s="3"/>
      <c r="J16" s="3"/>
      <c r="K16" s="3"/>
      <c r="L16" s="3"/>
      <c r="O16" s="21" t="s">
        <v>36</v>
      </c>
      <c r="P16" s="32">
        <f>SUM(D18)</f>
        <v>908</v>
      </c>
    </row>
    <row r="17" spans="1:16" ht="33.75">
      <c r="A17" s="7"/>
      <c r="B17" s="6" t="s">
        <v>14</v>
      </c>
      <c r="C17" s="38"/>
      <c r="D17" s="15">
        <v>890</v>
      </c>
      <c r="E17" s="3"/>
      <c r="F17" s="3"/>
      <c r="G17" s="3"/>
      <c r="H17" s="3"/>
      <c r="I17" s="3"/>
      <c r="J17" s="3"/>
      <c r="K17" s="3"/>
      <c r="L17" s="3"/>
      <c r="O17" s="43" t="s">
        <v>39</v>
      </c>
      <c r="P17">
        <f>SUM(P9:P16)</f>
        <v>99431</v>
      </c>
    </row>
    <row r="18" spans="1:12" ht="33.75">
      <c r="A18" s="7"/>
      <c r="B18" s="6" t="s">
        <v>36</v>
      </c>
      <c r="C18" s="38"/>
      <c r="D18" s="15">
        <v>908</v>
      </c>
      <c r="E18" s="3"/>
      <c r="F18" s="3"/>
      <c r="G18" s="3"/>
      <c r="H18" s="3"/>
      <c r="I18" s="3"/>
      <c r="J18" s="3"/>
      <c r="K18" s="3"/>
      <c r="L18" s="3"/>
    </row>
    <row r="19" spans="1:12" ht="73.5">
      <c r="A19" s="7">
        <v>3</v>
      </c>
      <c r="B19" s="12" t="s">
        <v>27</v>
      </c>
      <c r="C19" s="38">
        <v>142</v>
      </c>
      <c r="D19" s="39">
        <f>SUM(D20,D21,D22,D23,D24)</f>
        <v>18909</v>
      </c>
      <c r="E19" s="40">
        <v>1</v>
      </c>
      <c r="F19" s="40">
        <v>0</v>
      </c>
      <c r="G19" s="40">
        <v>1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</row>
    <row r="20" spans="1:12" ht="33.75">
      <c r="A20" s="7"/>
      <c r="B20" s="13" t="s">
        <v>10</v>
      </c>
      <c r="C20" s="38"/>
      <c r="D20" s="41">
        <v>12887</v>
      </c>
      <c r="E20" s="40"/>
      <c r="F20" s="40"/>
      <c r="G20" s="40"/>
      <c r="H20" s="8"/>
      <c r="I20" s="8"/>
      <c r="J20" s="8"/>
      <c r="K20" s="8"/>
      <c r="L20" s="8"/>
    </row>
    <row r="21" spans="1:12" ht="33.75">
      <c r="A21" s="7"/>
      <c r="B21" s="13" t="s">
        <v>11</v>
      </c>
      <c r="C21" s="38"/>
      <c r="D21" s="41">
        <v>2000</v>
      </c>
      <c r="E21" s="40"/>
      <c r="F21" s="40"/>
      <c r="G21" s="40"/>
      <c r="H21" s="8"/>
      <c r="I21" s="8"/>
      <c r="J21" s="8"/>
      <c r="K21" s="8"/>
      <c r="L21" s="8"/>
    </row>
    <row r="22" spans="1:12" ht="45">
      <c r="A22" s="4"/>
      <c r="B22" s="13" t="s">
        <v>12</v>
      </c>
      <c r="C22" s="38"/>
      <c r="D22" s="41">
        <v>3929</v>
      </c>
      <c r="E22" s="40"/>
      <c r="F22" s="40"/>
      <c r="G22" s="40"/>
      <c r="H22" s="8"/>
      <c r="I22" s="8"/>
      <c r="J22" s="8"/>
      <c r="K22" s="8"/>
      <c r="L22" s="8"/>
    </row>
    <row r="23" spans="1:22" ht="33.75">
      <c r="A23" s="4"/>
      <c r="B23" s="13" t="s">
        <v>14</v>
      </c>
      <c r="C23" s="38"/>
      <c r="D23" s="41">
        <v>93</v>
      </c>
      <c r="E23" s="40"/>
      <c r="F23" s="40"/>
      <c r="G23" s="40"/>
      <c r="H23" s="8"/>
      <c r="I23" s="8"/>
      <c r="J23" s="8"/>
      <c r="K23" s="8"/>
      <c r="L23" s="8"/>
      <c r="O23" s="44" t="s">
        <v>40</v>
      </c>
      <c r="P23" s="44" t="s">
        <v>41</v>
      </c>
      <c r="Q23" s="44" t="s">
        <v>52</v>
      </c>
      <c r="R23" s="44">
        <v>6.1</v>
      </c>
      <c r="S23" s="44">
        <v>6.2</v>
      </c>
      <c r="T23" s="44" t="s">
        <v>55</v>
      </c>
      <c r="U23" s="44" t="s">
        <v>53</v>
      </c>
      <c r="V23" s="44" t="s">
        <v>54</v>
      </c>
    </row>
    <row r="24" spans="1:22" ht="33.75">
      <c r="A24" s="4"/>
      <c r="B24" s="13" t="s">
        <v>15</v>
      </c>
      <c r="C24" s="38"/>
      <c r="D24" s="41">
        <v>0</v>
      </c>
      <c r="E24" s="40"/>
      <c r="F24" s="40"/>
      <c r="G24" s="40"/>
      <c r="H24" s="8"/>
      <c r="I24" s="8"/>
      <c r="J24" s="8"/>
      <c r="K24" s="8"/>
      <c r="L24" s="8"/>
      <c r="O24" s="32" t="s">
        <v>42</v>
      </c>
      <c r="P24" s="46">
        <f>SUM(Q24:V24)</f>
        <v>552</v>
      </c>
      <c r="Q24" s="32">
        <v>152</v>
      </c>
      <c r="R24" s="32">
        <v>32</v>
      </c>
      <c r="S24" s="32">
        <v>34</v>
      </c>
      <c r="T24" s="32">
        <v>54</v>
      </c>
      <c r="U24" s="32">
        <v>230</v>
      </c>
      <c r="V24" s="32">
        <v>50</v>
      </c>
    </row>
    <row r="25" spans="1:22" ht="84">
      <c r="A25" s="7">
        <v>4</v>
      </c>
      <c r="B25" s="12" t="s">
        <v>16</v>
      </c>
      <c r="C25" s="38">
        <v>153</v>
      </c>
      <c r="D25" s="39">
        <f>SUM(D26,D27,D28,D29,D30)</f>
        <v>66928</v>
      </c>
      <c r="E25" s="40">
        <v>5</v>
      </c>
      <c r="F25" s="40">
        <v>0</v>
      </c>
      <c r="G25" s="40">
        <v>5</v>
      </c>
      <c r="H25" s="8">
        <v>0</v>
      </c>
      <c r="I25" s="8">
        <v>0</v>
      </c>
      <c r="J25" s="8">
        <v>0</v>
      </c>
      <c r="K25" s="8">
        <v>0</v>
      </c>
      <c r="L25" s="47">
        <v>0</v>
      </c>
      <c r="O25" s="32" t="s">
        <v>43</v>
      </c>
      <c r="P25" s="46">
        <f>SUM(Q25:V25)</f>
        <v>460</v>
      </c>
      <c r="Q25" s="32">
        <v>73</v>
      </c>
      <c r="R25" s="32">
        <v>52</v>
      </c>
      <c r="S25" s="32">
        <v>46</v>
      </c>
      <c r="T25" s="32">
        <v>73</v>
      </c>
      <c r="U25" s="32">
        <v>210</v>
      </c>
      <c r="V25" s="32">
        <v>6</v>
      </c>
    </row>
    <row r="26" spans="1:22" ht="33.75">
      <c r="A26" s="32"/>
      <c r="B26" s="13" t="s">
        <v>10</v>
      </c>
      <c r="C26" s="38"/>
      <c r="D26" s="41">
        <v>28023</v>
      </c>
      <c r="E26" s="40"/>
      <c r="F26" s="40"/>
      <c r="G26" s="40"/>
      <c r="H26" s="8"/>
      <c r="I26" s="8"/>
      <c r="J26" s="8"/>
      <c r="K26" s="8"/>
      <c r="L26" s="8"/>
      <c r="O26" s="32" t="s">
        <v>44</v>
      </c>
      <c r="P26" s="46">
        <f aca="true" t="shared" si="1" ref="P26:P35">SUM(Q26:V26)</f>
        <v>26</v>
      </c>
      <c r="Q26" s="32">
        <v>4</v>
      </c>
      <c r="R26" s="32">
        <v>3</v>
      </c>
      <c r="S26" s="32">
        <v>3</v>
      </c>
      <c r="T26" s="32">
        <v>11</v>
      </c>
      <c r="U26" s="32">
        <v>5</v>
      </c>
      <c r="V26" s="32">
        <v>0</v>
      </c>
    </row>
    <row r="27" spans="1:22" ht="33.75">
      <c r="A27" s="4"/>
      <c r="B27" s="13" t="s">
        <v>11</v>
      </c>
      <c r="C27" s="38"/>
      <c r="D27" s="41">
        <v>27805</v>
      </c>
      <c r="E27" s="40"/>
      <c r="F27" s="40"/>
      <c r="G27" s="40"/>
      <c r="H27" s="8"/>
      <c r="I27" s="8"/>
      <c r="J27" s="8"/>
      <c r="K27" s="8"/>
      <c r="L27" s="8"/>
      <c r="O27" s="32" t="s">
        <v>46</v>
      </c>
      <c r="P27" s="46">
        <f t="shared" si="1"/>
        <v>6</v>
      </c>
      <c r="Q27" s="32">
        <v>1</v>
      </c>
      <c r="R27" s="32">
        <v>0</v>
      </c>
      <c r="S27" s="32">
        <v>0</v>
      </c>
      <c r="T27" s="32"/>
      <c r="U27" s="32">
        <v>4</v>
      </c>
      <c r="V27" s="32">
        <v>1</v>
      </c>
    </row>
    <row r="28" spans="1:22" ht="45">
      <c r="A28" s="4"/>
      <c r="B28" s="13" t="s">
        <v>12</v>
      </c>
      <c r="C28" s="38"/>
      <c r="D28" s="41">
        <v>11029</v>
      </c>
      <c r="E28" s="40"/>
      <c r="F28" s="40"/>
      <c r="G28" s="40"/>
      <c r="H28" s="8"/>
      <c r="I28" s="8"/>
      <c r="J28" s="8"/>
      <c r="K28" s="8"/>
      <c r="L28" s="8"/>
      <c r="O28" s="32" t="s">
        <v>45</v>
      </c>
      <c r="P28" s="46">
        <f t="shared" si="1"/>
        <v>156</v>
      </c>
      <c r="Q28" s="32">
        <v>25</v>
      </c>
      <c r="R28" s="32">
        <v>15</v>
      </c>
      <c r="S28" s="32">
        <v>19</v>
      </c>
      <c r="T28" s="32">
        <v>88</v>
      </c>
      <c r="U28" s="32">
        <v>7</v>
      </c>
      <c r="V28" s="32">
        <v>2</v>
      </c>
    </row>
    <row r="29" spans="1:22" ht="33.75">
      <c r="A29" s="4"/>
      <c r="B29" s="13" t="s">
        <v>14</v>
      </c>
      <c r="C29" s="38"/>
      <c r="D29" s="41">
        <v>69</v>
      </c>
      <c r="E29" s="40"/>
      <c r="F29" s="40"/>
      <c r="G29" s="40"/>
      <c r="H29" s="8"/>
      <c r="I29" s="8"/>
      <c r="J29" s="8"/>
      <c r="K29" s="8"/>
      <c r="L29" s="8"/>
      <c r="O29" s="32" t="s">
        <v>47</v>
      </c>
      <c r="P29" s="46">
        <f t="shared" si="1"/>
        <v>34</v>
      </c>
      <c r="Q29" s="32">
        <v>3</v>
      </c>
      <c r="R29" s="32">
        <v>4</v>
      </c>
      <c r="S29" s="32">
        <v>5</v>
      </c>
      <c r="T29" s="32">
        <v>22</v>
      </c>
      <c r="U29" s="32"/>
      <c r="V29" s="32">
        <v>0</v>
      </c>
    </row>
    <row r="30" spans="1:22" ht="33.75">
      <c r="A30" s="18"/>
      <c r="B30" s="13" t="s">
        <v>15</v>
      </c>
      <c r="C30" s="38"/>
      <c r="D30" s="41">
        <v>2</v>
      </c>
      <c r="E30" s="40"/>
      <c r="F30" s="40"/>
      <c r="G30" s="40"/>
      <c r="H30" s="8"/>
      <c r="I30" s="8"/>
      <c r="J30" s="8"/>
      <c r="K30" s="8"/>
      <c r="L30" s="8"/>
      <c r="O30" s="32" t="s">
        <v>48</v>
      </c>
      <c r="P30" s="46">
        <f t="shared" si="1"/>
        <v>3</v>
      </c>
      <c r="Q30" s="32">
        <v>1</v>
      </c>
      <c r="R30" s="32"/>
      <c r="S30" s="32">
        <v>2</v>
      </c>
      <c r="T30" s="32"/>
      <c r="U30" s="32"/>
      <c r="V30" s="32">
        <v>0</v>
      </c>
    </row>
    <row r="31" spans="1:22" ht="52.5">
      <c r="A31" s="3">
        <v>5</v>
      </c>
      <c r="B31" s="37" t="s">
        <v>28</v>
      </c>
      <c r="C31" s="38">
        <v>56</v>
      </c>
      <c r="D31" s="39">
        <f>SUM(D32,D33,D34,D36,D35,D37,D38)</f>
        <v>9844</v>
      </c>
      <c r="E31" s="40">
        <v>5</v>
      </c>
      <c r="F31" s="40">
        <v>0</v>
      </c>
      <c r="G31" s="40">
        <v>5</v>
      </c>
      <c r="H31" s="8">
        <v>43</v>
      </c>
      <c r="I31" s="8">
        <v>0</v>
      </c>
      <c r="J31" s="8">
        <v>0</v>
      </c>
      <c r="K31" s="8">
        <v>0</v>
      </c>
      <c r="L31" s="8">
        <v>0</v>
      </c>
      <c r="O31" s="32" t="s">
        <v>49</v>
      </c>
      <c r="P31" s="46">
        <f t="shared" si="1"/>
        <v>1</v>
      </c>
      <c r="Q31" s="32">
        <v>1</v>
      </c>
      <c r="R31" s="32"/>
      <c r="S31" s="32">
        <v>0</v>
      </c>
      <c r="T31" s="32"/>
      <c r="U31" s="32"/>
      <c r="V31" s="32">
        <v>0</v>
      </c>
    </row>
    <row r="32" spans="1:22" ht="33.75">
      <c r="A32" s="32"/>
      <c r="B32" s="21" t="s">
        <v>10</v>
      </c>
      <c r="C32" s="38"/>
      <c r="D32" s="41">
        <v>3360</v>
      </c>
      <c r="E32" s="40"/>
      <c r="F32" s="40"/>
      <c r="G32" s="40"/>
      <c r="H32" s="8"/>
      <c r="I32" s="8"/>
      <c r="J32" s="8"/>
      <c r="K32" s="8"/>
      <c r="L32" s="8"/>
      <c r="O32" s="32" t="s">
        <v>50</v>
      </c>
      <c r="P32" s="46">
        <f t="shared" si="1"/>
        <v>1</v>
      </c>
      <c r="Q32" s="32"/>
      <c r="R32" s="32"/>
      <c r="S32" s="32">
        <v>1</v>
      </c>
      <c r="T32" s="32"/>
      <c r="U32" s="32"/>
      <c r="V32" s="32">
        <v>0</v>
      </c>
    </row>
    <row r="33" spans="1:22" ht="33.75">
      <c r="A33" s="7"/>
      <c r="B33" s="21" t="s">
        <v>22</v>
      </c>
      <c r="C33" s="38"/>
      <c r="D33" s="41">
        <v>6051</v>
      </c>
      <c r="E33" s="40"/>
      <c r="F33" s="40"/>
      <c r="G33" s="40"/>
      <c r="H33" s="8"/>
      <c r="I33" s="8"/>
      <c r="J33" s="8"/>
      <c r="K33" s="8"/>
      <c r="L33" s="8"/>
      <c r="O33" s="32" t="s">
        <v>51</v>
      </c>
      <c r="P33" s="46">
        <f t="shared" si="1"/>
        <v>0</v>
      </c>
      <c r="Q33" s="32"/>
      <c r="R33" s="32"/>
      <c r="S33" s="32">
        <v>0</v>
      </c>
      <c r="T33" s="32"/>
      <c r="U33" s="32"/>
      <c r="V33" s="32">
        <v>0</v>
      </c>
    </row>
    <row r="34" spans="1:22" ht="45">
      <c r="A34" s="7"/>
      <c r="B34" s="6" t="s">
        <v>12</v>
      </c>
      <c r="C34" s="38"/>
      <c r="D34" s="41">
        <v>17</v>
      </c>
      <c r="E34" s="40"/>
      <c r="F34" s="40"/>
      <c r="G34" s="40"/>
      <c r="H34" s="8"/>
      <c r="I34" s="8"/>
      <c r="J34" s="8"/>
      <c r="K34" s="8"/>
      <c r="L34" s="8"/>
      <c r="O34" s="32" t="s">
        <v>56</v>
      </c>
      <c r="P34" s="46">
        <f t="shared" si="1"/>
        <v>925</v>
      </c>
      <c r="Q34" s="32">
        <v>123</v>
      </c>
      <c r="R34" s="32">
        <v>46</v>
      </c>
      <c r="S34" s="32">
        <v>46</v>
      </c>
      <c r="T34" s="32">
        <v>654</v>
      </c>
      <c r="U34" s="32"/>
      <c r="V34" s="32">
        <v>56</v>
      </c>
    </row>
    <row r="35" spans="1:22" ht="33.75">
      <c r="A35" s="7"/>
      <c r="B35" s="24" t="s">
        <v>13</v>
      </c>
      <c r="C35" s="38"/>
      <c r="D35" s="41">
        <v>60</v>
      </c>
      <c r="E35" s="40"/>
      <c r="F35" s="40"/>
      <c r="G35" s="40"/>
      <c r="H35" s="8"/>
      <c r="I35" s="8"/>
      <c r="J35" s="8"/>
      <c r="K35" s="8"/>
      <c r="L35" s="8"/>
      <c r="O35" s="32" t="s">
        <v>57</v>
      </c>
      <c r="P35" s="46">
        <f t="shared" si="1"/>
        <v>241</v>
      </c>
      <c r="Q35" s="32">
        <v>45</v>
      </c>
      <c r="R35" s="32"/>
      <c r="S35" s="32">
        <v>0</v>
      </c>
      <c r="T35" s="32">
        <v>76</v>
      </c>
      <c r="U35" s="32">
        <v>120</v>
      </c>
      <c r="V35" s="32"/>
    </row>
    <row r="36" spans="1:22" ht="33.75">
      <c r="A36" s="7"/>
      <c r="B36" s="6" t="s">
        <v>14</v>
      </c>
      <c r="C36" s="38"/>
      <c r="D36" s="41">
        <v>198</v>
      </c>
      <c r="E36" s="40"/>
      <c r="F36" s="40"/>
      <c r="G36" s="40"/>
      <c r="H36" s="8"/>
      <c r="I36" s="8"/>
      <c r="J36" s="8"/>
      <c r="K36" s="8"/>
      <c r="L36" s="8"/>
      <c r="O36" s="45" t="s">
        <v>60</v>
      </c>
      <c r="P36" s="46">
        <f>SUM(Q36,R36,S36,T36,U36,V36)</f>
        <v>1926</v>
      </c>
      <c r="Q36" s="46">
        <f aca="true" t="shared" si="2" ref="Q36:V36">Q38+Q39</f>
        <v>152</v>
      </c>
      <c r="R36" s="46">
        <f t="shared" si="2"/>
        <v>84</v>
      </c>
      <c r="S36" s="46">
        <f t="shared" si="2"/>
        <v>80</v>
      </c>
      <c r="T36" s="46">
        <f t="shared" si="2"/>
        <v>978</v>
      </c>
      <c r="U36" s="46">
        <f t="shared" si="2"/>
        <v>576</v>
      </c>
      <c r="V36" s="46">
        <f t="shared" si="2"/>
        <v>56</v>
      </c>
    </row>
    <row r="37" spans="1:22" ht="33.75">
      <c r="A37" s="4"/>
      <c r="B37" s="6" t="s">
        <v>37</v>
      </c>
      <c r="C37" s="38"/>
      <c r="D37" s="41">
        <v>68</v>
      </c>
      <c r="E37" s="40"/>
      <c r="F37" s="40"/>
      <c r="G37" s="40"/>
      <c r="H37" s="8"/>
      <c r="I37" s="8"/>
      <c r="J37" s="8"/>
      <c r="K37" s="8"/>
      <c r="L37" s="8"/>
      <c r="O37" s="32"/>
      <c r="P37" s="46"/>
      <c r="Q37" s="32"/>
      <c r="R37" s="32"/>
      <c r="S37" s="32"/>
      <c r="T37" s="32"/>
      <c r="U37" s="32"/>
      <c r="V37" s="32"/>
    </row>
    <row r="38" spans="1:22" ht="22.5">
      <c r="A38" s="4"/>
      <c r="B38" s="21" t="s">
        <v>38</v>
      </c>
      <c r="C38" s="38"/>
      <c r="D38" s="41">
        <v>90</v>
      </c>
      <c r="E38" s="40"/>
      <c r="F38" s="40"/>
      <c r="G38" s="40"/>
      <c r="H38" s="8"/>
      <c r="I38" s="8"/>
      <c r="J38" s="8"/>
      <c r="K38" s="8"/>
      <c r="L38" s="8"/>
      <c r="O38" s="46" t="s">
        <v>58</v>
      </c>
      <c r="P38" s="46">
        <f>SUM(Q38:V38)</f>
        <v>347</v>
      </c>
      <c r="Q38" s="32">
        <v>143</v>
      </c>
      <c r="R38" s="32">
        <v>79</v>
      </c>
      <c r="S38" s="32">
        <v>75</v>
      </c>
      <c r="T38" s="32">
        <v>0</v>
      </c>
      <c r="U38" s="32">
        <v>0</v>
      </c>
      <c r="V38" s="32">
        <v>50</v>
      </c>
    </row>
    <row r="39" spans="1:22" ht="12.75">
      <c r="A39" s="36"/>
      <c r="B39" s="101" t="s">
        <v>24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O39" s="46" t="s">
        <v>59</v>
      </c>
      <c r="P39" s="46">
        <f>SUM(Q39:V39)</f>
        <v>1579</v>
      </c>
      <c r="Q39" s="32">
        <v>9</v>
      </c>
      <c r="R39" s="32">
        <v>5</v>
      </c>
      <c r="S39" s="32">
        <v>5</v>
      </c>
      <c r="T39" s="32">
        <v>978</v>
      </c>
      <c r="U39" s="32">
        <v>576</v>
      </c>
      <c r="V39" s="32">
        <v>6</v>
      </c>
    </row>
    <row r="41" spans="2:10" ht="12.75">
      <c r="B41" s="17" t="s">
        <v>30</v>
      </c>
      <c r="J41" s="17" t="s">
        <v>31</v>
      </c>
    </row>
    <row r="42" ht="15">
      <c r="B42" s="42"/>
    </row>
    <row r="43" spans="2:4" ht="12.75">
      <c r="B43" s="16"/>
      <c r="D43" s="31" t="s">
        <v>29</v>
      </c>
    </row>
    <row r="46" spans="2:10" ht="12.75">
      <c r="B46" s="17" t="s">
        <v>33</v>
      </c>
      <c r="J46" s="17" t="s">
        <v>34</v>
      </c>
    </row>
    <row r="48" ht="12.75">
      <c r="D48" s="31" t="s">
        <v>29</v>
      </c>
    </row>
  </sheetData>
  <sheetProtection/>
  <mergeCells count="12">
    <mergeCell ref="E6:G6"/>
    <mergeCell ref="H6:I6"/>
    <mergeCell ref="J6:K6"/>
    <mergeCell ref="L6:L7"/>
    <mergeCell ref="B39:L39"/>
    <mergeCell ref="D1:G1"/>
    <mergeCell ref="C2:H2"/>
    <mergeCell ref="C3:H3"/>
    <mergeCell ref="D4:G4"/>
    <mergeCell ref="A6:B6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="115" zoomScaleNormal="115" zoomScalePageLayoutView="0" workbookViewId="0" topLeftCell="A1">
      <selection activeCell="B7" sqref="B7"/>
    </sheetView>
  </sheetViews>
  <sheetFormatPr defaultColWidth="9.00390625" defaultRowHeight="12.75"/>
  <cols>
    <col min="1" max="1" width="9.125" style="48" customWidth="1"/>
    <col min="2" max="2" width="32.375" style="48" customWidth="1"/>
    <col min="3" max="14" width="9.125" style="48" customWidth="1"/>
    <col min="15" max="15" width="27.75390625" style="48" customWidth="1"/>
    <col min="16" max="16384" width="9.125" style="48" customWidth="1"/>
  </cols>
  <sheetData>
    <row r="1" spans="4:7" ht="12.75">
      <c r="D1" s="117" t="s">
        <v>21</v>
      </c>
      <c r="E1" s="118"/>
      <c r="F1" s="118"/>
      <c r="G1" s="118"/>
    </row>
    <row r="2" spans="3:8" ht="12.75">
      <c r="C2" s="117" t="s">
        <v>23</v>
      </c>
      <c r="D2" s="118"/>
      <c r="E2" s="118"/>
      <c r="F2" s="118"/>
      <c r="G2" s="118"/>
      <c r="H2" s="118"/>
    </row>
    <row r="3" spans="3:8" ht="12.75">
      <c r="C3" s="117" t="s">
        <v>32</v>
      </c>
      <c r="D3" s="117"/>
      <c r="E3" s="117"/>
      <c r="F3" s="117"/>
      <c r="G3" s="117"/>
      <c r="H3" s="117"/>
    </row>
    <row r="4" spans="4:7" ht="12.75">
      <c r="D4" s="117" t="s">
        <v>64</v>
      </c>
      <c r="E4" s="117"/>
      <c r="F4" s="117"/>
      <c r="G4" s="117"/>
    </row>
    <row r="6" spans="1:12" ht="30" customHeight="1">
      <c r="A6" s="119" t="s">
        <v>0</v>
      </c>
      <c r="B6" s="120"/>
      <c r="C6" s="121" t="s">
        <v>19</v>
      </c>
      <c r="D6" s="113" t="s">
        <v>18</v>
      </c>
      <c r="E6" s="111" t="s">
        <v>1</v>
      </c>
      <c r="F6" s="124"/>
      <c r="G6" s="112"/>
      <c r="H6" s="111" t="s">
        <v>2</v>
      </c>
      <c r="I6" s="112"/>
      <c r="J6" s="111" t="s">
        <v>17</v>
      </c>
      <c r="K6" s="112"/>
      <c r="L6" s="113" t="s">
        <v>3</v>
      </c>
    </row>
    <row r="7" spans="1:12" ht="60">
      <c r="A7" s="52"/>
      <c r="B7" s="53" t="s">
        <v>4</v>
      </c>
      <c r="C7" s="122"/>
      <c r="D7" s="123"/>
      <c r="E7" s="52" t="s">
        <v>5</v>
      </c>
      <c r="F7" s="52" t="s">
        <v>6</v>
      </c>
      <c r="G7" s="52" t="s">
        <v>7</v>
      </c>
      <c r="H7" s="52" t="s">
        <v>5</v>
      </c>
      <c r="I7" s="52" t="s">
        <v>8</v>
      </c>
      <c r="J7" s="52" t="s">
        <v>5</v>
      </c>
      <c r="K7" s="52" t="s">
        <v>9</v>
      </c>
      <c r="L7" s="114"/>
    </row>
    <row r="8" spans="1:19" ht="12.75">
      <c r="A8" s="54"/>
      <c r="B8" s="55" t="s">
        <v>35</v>
      </c>
      <c r="C8" s="56">
        <f>C9+C12+C19+C25+C31</f>
        <v>2684</v>
      </c>
      <c r="D8" s="72">
        <f>D9+D12+D19+D25+D31</f>
        <v>114603</v>
      </c>
      <c r="E8" s="72">
        <f>SUM(E9:E38)</f>
        <v>13</v>
      </c>
      <c r="F8" s="72">
        <f aca="true" t="shared" si="0" ref="F8:L8">SUM(F9:F38)</f>
        <v>6</v>
      </c>
      <c r="G8" s="72">
        <f t="shared" si="0"/>
        <v>7</v>
      </c>
      <c r="H8" s="72">
        <f t="shared" si="0"/>
        <v>812</v>
      </c>
      <c r="I8" s="72">
        <f t="shared" si="0"/>
        <v>0</v>
      </c>
      <c r="J8" s="72">
        <f t="shared" si="0"/>
        <v>6</v>
      </c>
      <c r="K8" s="72">
        <f t="shared" si="0"/>
        <v>0</v>
      </c>
      <c r="L8" s="72">
        <f t="shared" si="0"/>
        <v>0</v>
      </c>
      <c r="Q8" s="48">
        <v>6.1</v>
      </c>
      <c r="R8" s="48">
        <v>6.2</v>
      </c>
      <c r="S8" s="48" t="s">
        <v>65</v>
      </c>
    </row>
    <row r="9" spans="1:19" ht="21">
      <c r="A9" s="57">
        <v>1</v>
      </c>
      <c r="B9" s="58" t="s">
        <v>62</v>
      </c>
      <c r="C9" s="56">
        <v>1578</v>
      </c>
      <c r="D9" s="72">
        <f>SUM(D10,D11)</f>
        <v>2266</v>
      </c>
      <c r="E9" s="76"/>
      <c r="F9" s="76"/>
      <c r="G9" s="76"/>
      <c r="H9" s="76"/>
      <c r="I9" s="76"/>
      <c r="J9" s="76"/>
      <c r="K9" s="76"/>
      <c r="L9" s="57"/>
      <c r="O9" s="59" t="s">
        <v>10</v>
      </c>
      <c r="P9" s="60">
        <f>SUM(D13,D20,D26,D32)</f>
        <v>51311</v>
      </c>
      <c r="Q9" s="48">
        <v>15241</v>
      </c>
      <c r="R9" s="48">
        <v>14296</v>
      </c>
      <c r="S9" s="48">
        <f>Q9+R9</f>
        <v>29537</v>
      </c>
    </row>
    <row r="10" spans="1:19" ht="12.75">
      <c r="A10" s="57"/>
      <c r="B10" s="61" t="s">
        <v>12</v>
      </c>
      <c r="C10" s="56"/>
      <c r="D10" s="77">
        <v>1262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O10" s="59" t="s">
        <v>11</v>
      </c>
      <c r="P10" s="60">
        <f>SUM(D14,D21,D27,D33)</f>
        <v>42637</v>
      </c>
      <c r="Q10" s="48">
        <v>14111</v>
      </c>
      <c r="R10" s="48">
        <v>13656</v>
      </c>
      <c r="S10" s="48">
        <f aca="true" t="shared" si="1" ref="S10:S17">Q10+R10</f>
        <v>27767</v>
      </c>
    </row>
    <row r="11" spans="1:19" ht="12.75">
      <c r="A11" s="57"/>
      <c r="B11" s="61" t="s">
        <v>14</v>
      </c>
      <c r="C11" s="56"/>
      <c r="D11" s="77">
        <v>1004</v>
      </c>
      <c r="E11" s="57"/>
      <c r="F11" s="57"/>
      <c r="G11" s="57"/>
      <c r="H11" s="57"/>
      <c r="I11" s="57"/>
      <c r="J11" s="57"/>
      <c r="K11" s="57"/>
      <c r="L11" s="57"/>
      <c r="O11" s="59" t="s">
        <v>12</v>
      </c>
      <c r="P11" s="60">
        <f>SUM(D10,D15,D22,D28,D34)</f>
        <v>16903</v>
      </c>
      <c r="Q11" s="48">
        <v>6085</v>
      </c>
      <c r="R11" s="48">
        <v>5288</v>
      </c>
      <c r="S11" s="48">
        <f t="shared" si="1"/>
        <v>11373</v>
      </c>
    </row>
    <row r="12" spans="1:19" ht="21">
      <c r="A12" s="62">
        <v>2</v>
      </c>
      <c r="B12" s="58" t="s">
        <v>26</v>
      </c>
      <c r="C12" s="56">
        <v>678</v>
      </c>
      <c r="D12" s="72">
        <f>D13+D14+D15+D16+D17+D18</f>
        <v>1221</v>
      </c>
      <c r="E12" s="76">
        <v>0</v>
      </c>
      <c r="F12" s="76">
        <v>0</v>
      </c>
      <c r="G12" s="76">
        <v>0</v>
      </c>
      <c r="H12" s="76">
        <v>718</v>
      </c>
      <c r="I12" s="76">
        <v>0</v>
      </c>
      <c r="J12" s="76">
        <v>1</v>
      </c>
      <c r="K12" s="76">
        <v>0</v>
      </c>
      <c r="L12" s="57">
        <v>0</v>
      </c>
      <c r="O12" s="59" t="s">
        <v>13</v>
      </c>
      <c r="P12" s="60">
        <f>SUM(D16,D35)</f>
        <v>118</v>
      </c>
      <c r="Q12" s="48">
        <v>0</v>
      </c>
      <c r="R12" s="48">
        <v>0</v>
      </c>
      <c r="S12" s="48">
        <f t="shared" si="1"/>
        <v>0</v>
      </c>
    </row>
    <row r="13" spans="1:19" ht="12.75">
      <c r="A13" s="57"/>
      <c r="B13" s="61" t="s">
        <v>10</v>
      </c>
      <c r="C13" s="56"/>
      <c r="D13" s="77">
        <v>0</v>
      </c>
      <c r="E13" s="57"/>
      <c r="F13" s="57"/>
      <c r="G13" s="57"/>
      <c r="H13" s="57"/>
      <c r="I13" s="57"/>
      <c r="J13" s="57"/>
      <c r="K13" s="57"/>
      <c r="L13" s="57"/>
      <c r="O13" s="59" t="s">
        <v>37</v>
      </c>
      <c r="P13" s="60">
        <f>SUM(D37)</f>
        <v>68</v>
      </c>
      <c r="Q13" s="48">
        <v>0</v>
      </c>
      <c r="R13" s="48">
        <v>0</v>
      </c>
      <c r="S13" s="48">
        <f t="shared" si="1"/>
        <v>0</v>
      </c>
    </row>
    <row r="14" spans="1:19" ht="12.75">
      <c r="A14" s="57"/>
      <c r="B14" s="61" t="s">
        <v>11</v>
      </c>
      <c r="C14" s="56"/>
      <c r="D14" s="77">
        <v>0</v>
      </c>
      <c r="E14" s="57"/>
      <c r="F14" s="57"/>
      <c r="G14" s="57"/>
      <c r="H14" s="57"/>
      <c r="I14" s="57"/>
      <c r="J14" s="57"/>
      <c r="K14" s="57"/>
      <c r="L14" s="57"/>
      <c r="O14" s="59" t="s">
        <v>14</v>
      </c>
      <c r="P14" s="60">
        <f>SUM(D11,D17,D23,D29,D36)</f>
        <v>3026</v>
      </c>
      <c r="Q14" s="48">
        <v>128</v>
      </c>
      <c r="R14" s="48">
        <v>113</v>
      </c>
      <c r="S14" s="48">
        <f t="shared" si="1"/>
        <v>241</v>
      </c>
    </row>
    <row r="15" spans="1:19" ht="12.75">
      <c r="A15" s="57"/>
      <c r="B15" s="61" t="s">
        <v>12</v>
      </c>
      <c r="C15" s="56"/>
      <c r="D15" s="77">
        <v>301</v>
      </c>
      <c r="E15" s="57"/>
      <c r="F15" s="57"/>
      <c r="G15" s="57"/>
      <c r="H15" s="57"/>
      <c r="I15" s="57"/>
      <c r="J15" s="57"/>
      <c r="K15" s="57"/>
      <c r="L15" s="57"/>
      <c r="O15" s="59" t="s">
        <v>38</v>
      </c>
      <c r="P15" s="60">
        <f>SUM(D38)</f>
        <v>130</v>
      </c>
      <c r="Q15" s="48">
        <v>0</v>
      </c>
      <c r="R15" s="48">
        <v>0</v>
      </c>
      <c r="S15" s="48">
        <f t="shared" si="1"/>
        <v>0</v>
      </c>
    </row>
    <row r="16" spans="1:19" ht="12.75">
      <c r="A16" s="63"/>
      <c r="B16" s="61" t="s">
        <v>13</v>
      </c>
      <c r="C16" s="56"/>
      <c r="D16" s="77">
        <v>0</v>
      </c>
      <c r="E16" s="57"/>
      <c r="F16" s="57"/>
      <c r="G16" s="57"/>
      <c r="H16" s="57"/>
      <c r="I16" s="57"/>
      <c r="J16" s="57"/>
      <c r="K16" s="57"/>
      <c r="L16" s="57"/>
      <c r="O16" s="59" t="s">
        <v>36</v>
      </c>
      <c r="P16" s="60">
        <f>SUM(D18)</f>
        <v>407</v>
      </c>
      <c r="Q16" s="48">
        <v>0</v>
      </c>
      <c r="R16" s="48">
        <v>0</v>
      </c>
      <c r="S16" s="48">
        <f t="shared" si="1"/>
        <v>0</v>
      </c>
    </row>
    <row r="17" spans="1:19" ht="12.75">
      <c r="A17" s="62"/>
      <c r="B17" s="61" t="s">
        <v>14</v>
      </c>
      <c r="C17" s="56"/>
      <c r="D17" s="77">
        <v>513</v>
      </c>
      <c r="E17" s="57"/>
      <c r="F17" s="57"/>
      <c r="G17" s="57"/>
      <c r="H17" s="57"/>
      <c r="I17" s="57"/>
      <c r="J17" s="57"/>
      <c r="K17" s="57"/>
      <c r="L17" s="57"/>
      <c r="O17" s="78" t="s">
        <v>39</v>
      </c>
      <c r="P17" s="48">
        <f>SUM(P9:P16)</f>
        <v>114600</v>
      </c>
      <c r="Q17" s="48">
        <f>SUM(Q9:Q16)</f>
        <v>35565</v>
      </c>
      <c r="R17" s="48">
        <f>SUM(R9:R16)</f>
        <v>33353</v>
      </c>
      <c r="S17" s="48">
        <f t="shared" si="1"/>
        <v>68918</v>
      </c>
    </row>
    <row r="18" spans="1:12" ht="12.75">
      <c r="A18" s="62"/>
      <c r="B18" s="61" t="s">
        <v>36</v>
      </c>
      <c r="C18" s="56"/>
      <c r="D18" s="77">
        <v>407</v>
      </c>
      <c r="E18" s="57"/>
      <c r="F18" s="57"/>
      <c r="G18" s="57"/>
      <c r="H18" s="57"/>
      <c r="I18" s="57"/>
      <c r="J18" s="57"/>
      <c r="K18" s="57"/>
      <c r="L18" s="57"/>
    </row>
    <row r="19" spans="1:12" ht="21">
      <c r="A19" s="62">
        <v>3</v>
      </c>
      <c r="B19" s="65" t="s">
        <v>27</v>
      </c>
      <c r="C19" s="56">
        <v>144</v>
      </c>
      <c r="D19" s="79">
        <f>SUM(D20,D21,D22,D23,D24)</f>
        <v>20303</v>
      </c>
      <c r="E19" s="76">
        <v>5</v>
      </c>
      <c r="F19" s="76">
        <v>4</v>
      </c>
      <c r="G19" s="76">
        <v>1</v>
      </c>
      <c r="H19" s="80">
        <v>0</v>
      </c>
      <c r="I19" s="80">
        <v>0</v>
      </c>
      <c r="J19" s="80">
        <v>1</v>
      </c>
      <c r="K19" s="80">
        <v>0</v>
      </c>
      <c r="L19" s="80">
        <v>0</v>
      </c>
    </row>
    <row r="20" spans="1:12" ht="12.75">
      <c r="A20" s="62"/>
      <c r="B20" s="64" t="s">
        <v>10</v>
      </c>
      <c r="C20" s="56"/>
      <c r="D20" s="81">
        <v>13974</v>
      </c>
      <c r="E20" s="76"/>
      <c r="F20" s="76"/>
      <c r="G20" s="76"/>
      <c r="H20" s="80"/>
      <c r="I20" s="80"/>
      <c r="J20" s="80"/>
      <c r="K20" s="80"/>
      <c r="L20" s="80"/>
    </row>
    <row r="21" spans="1:12" ht="12.75">
      <c r="A21" s="62"/>
      <c r="B21" s="64" t="s">
        <v>11</v>
      </c>
      <c r="C21" s="56"/>
      <c r="D21" s="81">
        <v>2035</v>
      </c>
      <c r="E21" s="76"/>
      <c r="F21" s="76"/>
      <c r="G21" s="76"/>
      <c r="H21" s="80"/>
      <c r="I21" s="80"/>
      <c r="J21" s="80"/>
      <c r="K21" s="80"/>
      <c r="L21" s="80"/>
    </row>
    <row r="22" spans="1:12" ht="12.75">
      <c r="A22" s="57"/>
      <c r="B22" s="64" t="s">
        <v>12</v>
      </c>
      <c r="C22" s="56"/>
      <c r="D22" s="81">
        <v>3963</v>
      </c>
      <c r="E22" s="76"/>
      <c r="F22" s="76"/>
      <c r="G22" s="76"/>
      <c r="H22" s="80"/>
      <c r="I22" s="80"/>
      <c r="J22" s="80"/>
      <c r="K22" s="80"/>
      <c r="L22" s="80"/>
    </row>
    <row r="23" spans="1:22" ht="12.75">
      <c r="A23" s="57"/>
      <c r="B23" s="64" t="s">
        <v>14</v>
      </c>
      <c r="C23" s="56"/>
      <c r="D23" s="81">
        <v>331</v>
      </c>
      <c r="E23" s="76"/>
      <c r="F23" s="76"/>
      <c r="G23" s="76"/>
      <c r="H23" s="80"/>
      <c r="I23" s="80"/>
      <c r="J23" s="80"/>
      <c r="K23" s="80"/>
      <c r="L23" s="80"/>
      <c r="O23" s="66" t="s">
        <v>40</v>
      </c>
      <c r="P23" s="66" t="s">
        <v>41</v>
      </c>
      <c r="Q23" s="66" t="s">
        <v>52</v>
      </c>
      <c r="R23" s="66">
        <v>6.1</v>
      </c>
      <c r="S23" s="66">
        <v>6.2</v>
      </c>
      <c r="T23" s="66" t="s">
        <v>55</v>
      </c>
      <c r="U23" s="66" t="s">
        <v>53</v>
      </c>
      <c r="V23" s="66" t="s">
        <v>54</v>
      </c>
    </row>
    <row r="24" spans="1:22" ht="12.75">
      <c r="A24" s="57"/>
      <c r="B24" s="64" t="s">
        <v>15</v>
      </c>
      <c r="C24" s="56"/>
      <c r="D24" s="81">
        <v>0</v>
      </c>
      <c r="E24" s="76"/>
      <c r="F24" s="76"/>
      <c r="G24" s="76"/>
      <c r="H24" s="80"/>
      <c r="I24" s="80"/>
      <c r="J24" s="80"/>
      <c r="K24" s="80"/>
      <c r="L24" s="80"/>
      <c r="O24" s="60" t="s">
        <v>42</v>
      </c>
      <c r="P24" s="66">
        <f>SUM(Q24:V24)</f>
        <v>988</v>
      </c>
      <c r="Q24" s="60">
        <v>43</v>
      </c>
      <c r="R24" s="60">
        <v>36</v>
      </c>
      <c r="S24" s="60">
        <v>30</v>
      </c>
      <c r="T24" s="60">
        <v>24</v>
      </c>
      <c r="U24" s="60">
        <v>739</v>
      </c>
      <c r="V24" s="60">
        <v>116</v>
      </c>
    </row>
    <row r="25" spans="1:22" ht="21">
      <c r="A25" s="62">
        <v>4</v>
      </c>
      <c r="B25" s="65" t="s">
        <v>16</v>
      </c>
      <c r="C25" s="56">
        <v>154</v>
      </c>
      <c r="D25" s="79">
        <f>SUM(D26,D27,D28,D29,D30)</f>
        <v>68921</v>
      </c>
      <c r="E25" s="76">
        <v>3</v>
      </c>
      <c r="F25" s="76">
        <v>2</v>
      </c>
      <c r="G25" s="76">
        <v>1</v>
      </c>
      <c r="H25" s="80">
        <v>0</v>
      </c>
      <c r="I25" s="80">
        <v>0</v>
      </c>
      <c r="J25" s="80">
        <v>2</v>
      </c>
      <c r="K25" s="80">
        <v>0</v>
      </c>
      <c r="L25" s="82">
        <v>0</v>
      </c>
      <c r="O25" s="60" t="s">
        <v>43</v>
      </c>
      <c r="P25" s="66">
        <f>SUM(Q25:V25)</f>
        <v>743</v>
      </c>
      <c r="Q25" s="60">
        <v>68</v>
      </c>
      <c r="R25" s="60">
        <v>48</v>
      </c>
      <c r="S25" s="60">
        <v>46</v>
      </c>
      <c r="T25" s="60">
        <v>103</v>
      </c>
      <c r="U25" s="60">
        <v>464</v>
      </c>
      <c r="V25" s="60">
        <v>14</v>
      </c>
    </row>
    <row r="26" spans="1:22" ht="12.75">
      <c r="A26" s="60"/>
      <c r="B26" s="64" t="s">
        <v>10</v>
      </c>
      <c r="C26" s="56"/>
      <c r="D26" s="81">
        <v>29537</v>
      </c>
      <c r="E26" s="76"/>
      <c r="F26" s="76"/>
      <c r="G26" s="76"/>
      <c r="H26" s="80"/>
      <c r="I26" s="80"/>
      <c r="J26" s="80"/>
      <c r="K26" s="80"/>
      <c r="L26" s="80"/>
      <c r="O26" s="60" t="s">
        <v>44</v>
      </c>
      <c r="P26" s="66">
        <f aca="true" t="shared" si="2" ref="P26:P35">SUM(Q26:V26)</f>
        <v>35</v>
      </c>
      <c r="Q26" s="60">
        <v>5</v>
      </c>
      <c r="R26" s="60">
        <v>3</v>
      </c>
      <c r="S26" s="60">
        <v>3</v>
      </c>
      <c r="T26" s="60">
        <v>21</v>
      </c>
      <c r="U26" s="60">
        <v>3</v>
      </c>
      <c r="V26" s="60">
        <v>0</v>
      </c>
    </row>
    <row r="27" spans="1:22" ht="12.75">
      <c r="A27" s="57"/>
      <c r="B27" s="64" t="s">
        <v>11</v>
      </c>
      <c r="C27" s="56"/>
      <c r="D27" s="81">
        <v>27767</v>
      </c>
      <c r="E27" s="76"/>
      <c r="F27" s="76"/>
      <c r="G27" s="76"/>
      <c r="H27" s="80"/>
      <c r="I27" s="80"/>
      <c r="J27" s="80"/>
      <c r="K27" s="80"/>
      <c r="L27" s="80"/>
      <c r="O27" s="60" t="s">
        <v>46</v>
      </c>
      <c r="P27" s="66">
        <f t="shared" si="2"/>
        <v>1</v>
      </c>
      <c r="Q27" s="60">
        <v>1</v>
      </c>
      <c r="R27" s="60">
        <v>0</v>
      </c>
      <c r="S27" s="60">
        <v>0</v>
      </c>
      <c r="T27" s="60"/>
      <c r="U27" s="60">
        <v>0</v>
      </c>
      <c r="V27" s="60">
        <v>0</v>
      </c>
    </row>
    <row r="28" spans="1:22" ht="12.75">
      <c r="A28" s="57"/>
      <c r="B28" s="64" t="s">
        <v>12</v>
      </c>
      <c r="C28" s="56"/>
      <c r="D28" s="81">
        <v>11373</v>
      </c>
      <c r="E28" s="76"/>
      <c r="F28" s="76"/>
      <c r="G28" s="76"/>
      <c r="H28" s="80"/>
      <c r="I28" s="80"/>
      <c r="J28" s="80"/>
      <c r="K28" s="80"/>
      <c r="L28" s="80"/>
      <c r="O28" s="60" t="s">
        <v>45</v>
      </c>
      <c r="P28" s="66">
        <f t="shared" si="2"/>
        <v>111</v>
      </c>
      <c r="Q28" s="60">
        <v>22</v>
      </c>
      <c r="R28" s="60">
        <v>14</v>
      </c>
      <c r="S28" s="60">
        <v>15</v>
      </c>
      <c r="T28" s="60">
        <v>25</v>
      </c>
      <c r="U28" s="60">
        <v>33</v>
      </c>
      <c r="V28" s="60">
        <v>2</v>
      </c>
    </row>
    <row r="29" spans="1:22" ht="12.75">
      <c r="A29" s="57"/>
      <c r="B29" s="64" t="s">
        <v>14</v>
      </c>
      <c r="C29" s="56"/>
      <c r="D29" s="81">
        <v>241</v>
      </c>
      <c r="E29" s="76"/>
      <c r="F29" s="76"/>
      <c r="G29" s="76"/>
      <c r="H29" s="80"/>
      <c r="I29" s="80"/>
      <c r="J29" s="80"/>
      <c r="K29" s="80"/>
      <c r="L29" s="80"/>
      <c r="O29" s="60" t="s">
        <v>47</v>
      </c>
      <c r="P29" s="66">
        <f t="shared" si="2"/>
        <v>15</v>
      </c>
      <c r="Q29" s="60">
        <v>5</v>
      </c>
      <c r="R29" s="60">
        <v>4</v>
      </c>
      <c r="S29" s="60">
        <v>4</v>
      </c>
      <c r="T29" s="60">
        <v>2</v>
      </c>
      <c r="U29" s="60"/>
      <c r="V29" s="60">
        <v>0</v>
      </c>
    </row>
    <row r="30" spans="1:22" ht="12.75">
      <c r="A30" s="63"/>
      <c r="B30" s="64" t="s">
        <v>15</v>
      </c>
      <c r="C30" s="56"/>
      <c r="D30" s="81">
        <v>3</v>
      </c>
      <c r="E30" s="76"/>
      <c r="F30" s="76"/>
      <c r="G30" s="76"/>
      <c r="H30" s="80"/>
      <c r="I30" s="80"/>
      <c r="J30" s="80"/>
      <c r="K30" s="80"/>
      <c r="L30" s="80"/>
      <c r="O30" s="60" t="s">
        <v>48</v>
      </c>
      <c r="P30" s="66">
        <f t="shared" si="2"/>
        <v>2</v>
      </c>
      <c r="Q30" s="60">
        <v>1</v>
      </c>
      <c r="R30" s="60"/>
      <c r="S30" s="60">
        <v>1</v>
      </c>
      <c r="T30" s="60"/>
      <c r="U30" s="60"/>
      <c r="V30" s="60">
        <v>0</v>
      </c>
    </row>
    <row r="31" spans="1:22" ht="12.75">
      <c r="A31" s="57">
        <v>5</v>
      </c>
      <c r="B31" s="67" t="s">
        <v>28</v>
      </c>
      <c r="C31" s="56">
        <v>130</v>
      </c>
      <c r="D31" s="79">
        <f>SUM(D32,D33,D34,D36,D35,D37,D38)</f>
        <v>21892</v>
      </c>
      <c r="E31" s="76">
        <v>5</v>
      </c>
      <c r="F31" s="76">
        <v>0</v>
      </c>
      <c r="G31" s="76">
        <v>5</v>
      </c>
      <c r="H31" s="80">
        <v>94</v>
      </c>
      <c r="I31" s="80">
        <v>0</v>
      </c>
      <c r="J31" s="80">
        <v>2</v>
      </c>
      <c r="K31" s="80">
        <v>0</v>
      </c>
      <c r="L31" s="80">
        <v>0</v>
      </c>
      <c r="O31" s="60" t="s">
        <v>49</v>
      </c>
      <c r="P31" s="66">
        <f t="shared" si="2"/>
        <v>1</v>
      </c>
      <c r="Q31" s="60"/>
      <c r="R31" s="60">
        <v>1</v>
      </c>
      <c r="S31" s="60"/>
      <c r="T31" s="60"/>
      <c r="U31" s="60"/>
      <c r="V31" s="60">
        <v>0</v>
      </c>
    </row>
    <row r="32" spans="1:22" ht="12.75">
      <c r="A32" s="60"/>
      <c r="B32" s="59" t="s">
        <v>10</v>
      </c>
      <c r="C32" s="56"/>
      <c r="D32" s="81">
        <v>7800</v>
      </c>
      <c r="E32" s="76"/>
      <c r="F32" s="76"/>
      <c r="G32" s="76"/>
      <c r="H32" s="80"/>
      <c r="I32" s="80"/>
      <c r="J32" s="80"/>
      <c r="K32" s="80"/>
      <c r="L32" s="80"/>
      <c r="O32" s="60" t="s">
        <v>50</v>
      </c>
      <c r="P32" s="66">
        <f t="shared" si="2"/>
        <v>0</v>
      </c>
      <c r="Q32" s="60"/>
      <c r="R32" s="60"/>
      <c r="S32" s="60"/>
      <c r="T32" s="60"/>
      <c r="U32" s="60"/>
      <c r="V32" s="60">
        <v>0</v>
      </c>
    </row>
    <row r="33" spans="1:22" ht="12.75">
      <c r="A33" s="62"/>
      <c r="B33" s="59" t="s">
        <v>22</v>
      </c>
      <c r="C33" s="56"/>
      <c r="D33" s="81">
        <v>12835</v>
      </c>
      <c r="E33" s="76"/>
      <c r="F33" s="76"/>
      <c r="G33" s="76"/>
      <c r="H33" s="80"/>
      <c r="I33" s="80"/>
      <c r="J33" s="80"/>
      <c r="K33" s="80"/>
      <c r="L33" s="80"/>
      <c r="O33" s="60" t="s">
        <v>51</v>
      </c>
      <c r="P33" s="66">
        <f t="shared" si="2"/>
        <v>0</v>
      </c>
      <c r="Q33" s="60"/>
      <c r="R33" s="60"/>
      <c r="S33" s="60"/>
      <c r="T33" s="60"/>
      <c r="U33" s="60"/>
      <c r="V33" s="60">
        <v>0</v>
      </c>
    </row>
    <row r="34" spans="1:22" ht="12.75">
      <c r="A34" s="62"/>
      <c r="B34" s="61" t="s">
        <v>12</v>
      </c>
      <c r="C34" s="56"/>
      <c r="D34" s="81">
        <v>4</v>
      </c>
      <c r="E34" s="76"/>
      <c r="F34" s="76"/>
      <c r="G34" s="76"/>
      <c r="H34" s="80"/>
      <c r="I34" s="80"/>
      <c r="J34" s="80"/>
      <c r="K34" s="80"/>
      <c r="L34" s="80"/>
      <c r="O34" s="60" t="s">
        <v>56</v>
      </c>
      <c r="P34" s="66">
        <f t="shared" si="2"/>
        <v>512</v>
      </c>
      <c r="Q34" s="60"/>
      <c r="R34" s="60">
        <v>59</v>
      </c>
      <c r="S34" s="60"/>
      <c r="T34" s="60">
        <v>453</v>
      </c>
      <c r="U34" s="60"/>
      <c r="V34" s="60">
        <v>0</v>
      </c>
    </row>
    <row r="35" spans="1:22" ht="12.75">
      <c r="A35" s="62"/>
      <c r="B35" s="68" t="s">
        <v>13</v>
      </c>
      <c r="C35" s="56"/>
      <c r="D35" s="81">
        <v>118</v>
      </c>
      <c r="E35" s="76"/>
      <c r="F35" s="76"/>
      <c r="G35" s="76"/>
      <c r="H35" s="80"/>
      <c r="I35" s="80"/>
      <c r="J35" s="80"/>
      <c r="K35" s="80"/>
      <c r="L35" s="80"/>
      <c r="O35" s="60" t="s">
        <v>57</v>
      </c>
      <c r="P35" s="66">
        <f t="shared" si="2"/>
        <v>389</v>
      </c>
      <c r="Q35" s="60"/>
      <c r="R35" s="60"/>
      <c r="S35" s="60"/>
      <c r="T35" s="60">
        <v>50</v>
      </c>
      <c r="U35" s="60">
        <v>339</v>
      </c>
      <c r="V35" s="60"/>
    </row>
    <row r="36" spans="1:22" ht="12.75">
      <c r="A36" s="62"/>
      <c r="B36" s="61" t="s">
        <v>14</v>
      </c>
      <c r="C36" s="56"/>
      <c r="D36" s="81">
        <v>937</v>
      </c>
      <c r="E36" s="76"/>
      <c r="F36" s="76"/>
      <c r="G36" s="76"/>
      <c r="H36" s="80"/>
      <c r="I36" s="80"/>
      <c r="J36" s="80"/>
      <c r="K36" s="80"/>
      <c r="L36" s="80"/>
      <c r="O36" s="69" t="s">
        <v>60</v>
      </c>
      <c r="P36" s="66">
        <f>SUM(Q36:V36)</f>
        <v>2990</v>
      </c>
      <c r="Q36" s="66">
        <v>144</v>
      </c>
      <c r="R36" s="66">
        <f>R38+R39</f>
        <v>82</v>
      </c>
      <c r="S36" s="66">
        <f>S38+S39</f>
        <v>78</v>
      </c>
      <c r="T36" s="66">
        <f>T38+T39</f>
        <v>978</v>
      </c>
      <c r="U36" s="66">
        <f>U38+U39</f>
        <v>1578</v>
      </c>
      <c r="V36" s="66">
        <f>V38+V39</f>
        <v>130</v>
      </c>
    </row>
    <row r="37" spans="1:22" ht="12.75">
      <c r="A37" s="57"/>
      <c r="B37" s="61" t="s">
        <v>37</v>
      </c>
      <c r="C37" s="56"/>
      <c r="D37" s="81">
        <v>68</v>
      </c>
      <c r="E37" s="76"/>
      <c r="F37" s="76"/>
      <c r="G37" s="76"/>
      <c r="H37" s="80"/>
      <c r="I37" s="80"/>
      <c r="J37" s="80"/>
      <c r="K37" s="80"/>
      <c r="L37" s="80"/>
      <c r="O37" s="60"/>
      <c r="P37" s="66"/>
      <c r="Q37" s="60"/>
      <c r="R37" s="60"/>
      <c r="S37" s="60"/>
      <c r="T37" s="60"/>
      <c r="U37" s="60"/>
      <c r="V37" s="60"/>
    </row>
    <row r="38" spans="1:22" ht="12.75">
      <c r="A38" s="57"/>
      <c r="B38" s="59" t="s">
        <v>38</v>
      </c>
      <c r="C38" s="56"/>
      <c r="D38" s="81">
        <v>130</v>
      </c>
      <c r="E38" s="76"/>
      <c r="F38" s="76"/>
      <c r="G38" s="76"/>
      <c r="H38" s="80"/>
      <c r="I38" s="80"/>
      <c r="J38" s="80"/>
      <c r="K38" s="80"/>
      <c r="L38" s="80"/>
      <c r="O38" s="66" t="s">
        <v>58</v>
      </c>
      <c r="P38" s="66">
        <f>SUM(Q38:V38)</f>
        <v>398</v>
      </c>
      <c r="Q38" s="60">
        <v>135</v>
      </c>
      <c r="R38" s="60">
        <v>76</v>
      </c>
      <c r="S38" s="60">
        <v>73</v>
      </c>
      <c r="T38" s="60">
        <v>0</v>
      </c>
      <c r="U38" s="60">
        <v>0</v>
      </c>
      <c r="V38" s="60">
        <v>114</v>
      </c>
    </row>
    <row r="39" spans="1:22" ht="12.75">
      <c r="A39" s="70"/>
      <c r="B39" s="115" t="s">
        <v>24</v>
      </c>
      <c r="C39" s="115"/>
      <c r="D39" s="115"/>
      <c r="E39" s="115"/>
      <c r="F39" s="116"/>
      <c r="G39" s="116"/>
      <c r="H39" s="116"/>
      <c r="I39" s="116"/>
      <c r="J39" s="116"/>
      <c r="K39" s="116"/>
      <c r="L39" s="116"/>
      <c r="O39" s="66" t="s">
        <v>59</v>
      </c>
      <c r="P39" s="66">
        <f>SUM(Q39:V39)</f>
        <v>2592</v>
      </c>
      <c r="Q39" s="60">
        <v>9</v>
      </c>
      <c r="R39" s="60">
        <v>6</v>
      </c>
      <c r="S39" s="60">
        <v>5</v>
      </c>
      <c r="T39" s="60">
        <v>978</v>
      </c>
      <c r="U39" s="60">
        <v>1578</v>
      </c>
      <c r="V39" s="60">
        <v>16</v>
      </c>
    </row>
    <row r="41" spans="2:10" ht="12.75">
      <c r="B41" s="49" t="s">
        <v>30</v>
      </c>
      <c r="J41" s="49" t="s">
        <v>31</v>
      </c>
    </row>
    <row r="42" ht="15">
      <c r="B42" s="83"/>
    </row>
    <row r="43" spans="2:4" ht="12.75">
      <c r="B43" s="84"/>
      <c r="D43" s="48" t="s">
        <v>29</v>
      </c>
    </row>
    <row r="46" spans="2:10" ht="12.75">
      <c r="B46" s="49" t="s">
        <v>33</v>
      </c>
      <c r="J46" s="49" t="s">
        <v>34</v>
      </c>
    </row>
    <row r="48" ht="12.75">
      <c r="D48" s="48" t="s">
        <v>29</v>
      </c>
    </row>
  </sheetData>
  <sheetProtection/>
  <mergeCells count="12">
    <mergeCell ref="E6:G6"/>
    <mergeCell ref="H6:I6"/>
    <mergeCell ref="J6:K6"/>
    <mergeCell ref="L6:L7"/>
    <mergeCell ref="B39:L39"/>
    <mergeCell ref="D1:G1"/>
    <mergeCell ref="C2:H2"/>
    <mergeCell ref="C3:H3"/>
    <mergeCell ref="D4:G4"/>
    <mergeCell ref="A6:B6"/>
    <mergeCell ref="C6:C7"/>
    <mergeCell ref="D6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="115" zoomScaleNormal="115" zoomScalePageLayoutView="0" workbookViewId="0" topLeftCell="A7">
      <selection activeCell="B40" sqref="B40"/>
    </sheetView>
  </sheetViews>
  <sheetFormatPr defaultColWidth="9.00390625" defaultRowHeight="12.75"/>
  <cols>
    <col min="1" max="1" width="2.75390625" style="48" customWidth="1"/>
    <col min="2" max="2" width="28.875" style="48" customWidth="1"/>
    <col min="3" max="3" width="11.75390625" style="48" customWidth="1"/>
    <col min="4" max="4" width="17.875" style="48" customWidth="1"/>
    <col min="5" max="5" width="9.00390625" style="48" customWidth="1"/>
    <col min="6" max="6" width="10.00390625" style="48" customWidth="1"/>
    <col min="7" max="9" width="8.625" style="48" customWidth="1"/>
    <col min="10" max="10" width="9.00390625" style="48" customWidth="1"/>
    <col min="11" max="11" width="9.75390625" style="48" customWidth="1"/>
    <col min="12" max="12" width="11.75390625" style="48" customWidth="1"/>
    <col min="13" max="14" width="9.125" style="48" customWidth="1"/>
    <col min="15" max="15" width="21.625" style="48" customWidth="1"/>
    <col min="16" max="16384" width="9.125" style="48" customWidth="1"/>
  </cols>
  <sheetData>
    <row r="1" spans="3:6" ht="12.75">
      <c r="C1" s="125" t="s">
        <v>21</v>
      </c>
      <c r="D1" s="125"/>
      <c r="E1" s="125"/>
      <c r="F1" s="125"/>
    </row>
    <row r="2" spans="3:6" ht="12.75">
      <c r="C2" s="125" t="s">
        <v>23</v>
      </c>
      <c r="D2" s="125"/>
      <c r="E2" s="125"/>
      <c r="F2" s="125"/>
    </row>
    <row r="3" spans="3:8" ht="12.75">
      <c r="C3" s="125" t="s">
        <v>32</v>
      </c>
      <c r="D3" s="125"/>
      <c r="E3" s="125"/>
      <c r="F3" s="125"/>
      <c r="G3" s="49"/>
      <c r="H3" s="49"/>
    </row>
    <row r="4" spans="3:7" ht="12.75">
      <c r="C4" s="125" t="s">
        <v>66</v>
      </c>
      <c r="D4" s="125"/>
      <c r="E4" s="125"/>
      <c r="F4" s="125"/>
      <c r="G4" s="49"/>
    </row>
    <row r="6" spans="1:12" ht="89.25" customHeight="1">
      <c r="A6" s="105" t="s">
        <v>0</v>
      </c>
      <c r="B6" s="126"/>
      <c r="C6" s="128" t="s">
        <v>19</v>
      </c>
      <c r="D6" s="99" t="s">
        <v>18</v>
      </c>
      <c r="E6" s="105" t="s">
        <v>1</v>
      </c>
      <c r="F6" s="129"/>
      <c r="G6" s="126"/>
      <c r="H6" s="105" t="s">
        <v>2</v>
      </c>
      <c r="I6" s="126"/>
      <c r="J6" s="105" t="s">
        <v>17</v>
      </c>
      <c r="K6" s="126"/>
      <c r="L6" s="99" t="s">
        <v>3</v>
      </c>
    </row>
    <row r="7" spans="1:12" ht="60">
      <c r="A7" s="9"/>
      <c r="B7" s="9" t="s">
        <v>4</v>
      </c>
      <c r="C7" s="127"/>
      <c r="D7" s="127"/>
      <c r="E7" s="9" t="s">
        <v>5</v>
      </c>
      <c r="F7" s="9" t="s">
        <v>6</v>
      </c>
      <c r="G7" s="9" t="s">
        <v>7</v>
      </c>
      <c r="H7" s="9" t="s">
        <v>5</v>
      </c>
      <c r="I7" s="9" t="s">
        <v>8</v>
      </c>
      <c r="J7" s="9" t="s">
        <v>5</v>
      </c>
      <c r="K7" s="9" t="s">
        <v>9</v>
      </c>
      <c r="L7" s="127"/>
    </row>
    <row r="8" spans="1:12" ht="12.75">
      <c r="A8" s="85"/>
      <c r="B8" s="50" t="s">
        <v>35</v>
      </c>
      <c r="C8" s="86">
        <f>C9+C12+C19+C25+C31</f>
        <v>9190</v>
      </c>
      <c r="D8" s="86">
        <f>'1 кв 2018'!D8+'2 кв 2017'!D8+'3 кв.2017'!D8+'4 кв.2017'!D8</f>
        <v>398453</v>
      </c>
      <c r="E8" s="86">
        <f>'1 кв 2018'!E8+'2 кв 2017'!E8+'3 кв.2017'!E8+'4 кв.2017'!E8</f>
        <v>52</v>
      </c>
      <c r="F8" s="86">
        <f>'1 кв 2018'!F8+'2 кв 2017'!F8+'3 кв.2017'!F8+'4 кв.2017'!F8</f>
        <v>24</v>
      </c>
      <c r="G8" s="86">
        <f>'1 кв 2018'!G8+'2 кв 2017'!G8+'3 кв.2017'!G8+'4 кв.2017'!G8</f>
        <v>33</v>
      </c>
      <c r="H8" s="86">
        <f>'1 кв 2018'!H8+'2 кв 2017'!H8+'3 кв.2017'!H8+'4 кв.2017'!H8</f>
        <v>2621</v>
      </c>
      <c r="I8" s="86">
        <f>'1 кв 2018'!I8+'2 кв 2017'!I8+'3 кв.2017'!I8+'4 кв.2017'!I8</f>
        <v>1</v>
      </c>
      <c r="J8" s="86">
        <f>'1 кв 2018'!J8+'2 кв 2017'!J8+'3 кв.2017'!J8+'4 кв.2017'!J8</f>
        <v>10</v>
      </c>
      <c r="K8" s="86">
        <f>'1 кв 2018'!K8+'2 кв 2017'!K8+'3 кв.2017'!K8+'4 кв.2017'!K8</f>
        <v>0</v>
      </c>
      <c r="L8" s="86">
        <f>'1 кв 2018'!L8+'2 кв 2017'!L8+'3 кв.2017'!L8+'4 кв.2017'!L8</f>
        <v>0</v>
      </c>
    </row>
    <row r="9" spans="1:16" ht="24">
      <c r="A9" s="85">
        <v>1</v>
      </c>
      <c r="B9" s="50" t="s">
        <v>62</v>
      </c>
      <c r="C9" s="86">
        <f>'1 кв 2018'!C9+'2 кв 2017'!C9+'3 кв.2017'!C9+'4 кв.2017'!C9</f>
        <v>4853</v>
      </c>
      <c r="D9" s="86">
        <f>'1 кв 2018'!D9+'2 кв 2017'!D9+'3 кв.2017'!D9+'4 кв.2017'!D9</f>
        <v>6573</v>
      </c>
      <c r="E9" s="86">
        <f>'1 кв 2018'!E9+'2 кв 2017'!E9+'3 кв.2017'!E9+'4 кв.2017'!E9</f>
        <v>2</v>
      </c>
      <c r="F9" s="86">
        <f>'1 кв 2018'!F9+'2 кв 2017'!F9+'3 кв.2017'!F9+'4 кв.2017'!F9</f>
        <v>2</v>
      </c>
      <c r="G9" s="86">
        <f>'1 кв 2018'!G9+'2 кв 2017'!G9+'3 кв.2017'!G9+'4 кв.2017'!G9</f>
        <v>0</v>
      </c>
      <c r="H9" s="86">
        <f>'1 кв 2018'!H9+'2 кв 2017'!H9+'3 кв.2017'!H9+'4 кв.2017'!H9</f>
        <v>0</v>
      </c>
      <c r="I9" s="86">
        <f>'1 кв 2018'!I9+'2 кв 2017'!I9+'3 кв.2017'!I9+'4 кв.2017'!I9</f>
        <v>0</v>
      </c>
      <c r="J9" s="86">
        <f>'1 кв 2018'!J9+'2 кв 2017'!J9+'3 кв.2017'!J9+'4 кв.2017'!J9</f>
        <v>0</v>
      </c>
      <c r="K9" s="86">
        <f>'1 кв 2018'!K9+'2 кв 2017'!K9+'3 кв.2017'!K9+'4 кв.2017'!K9</f>
        <v>0</v>
      </c>
      <c r="L9" s="86">
        <f>'1 кв 2018'!L9+'2 кв 2017'!L9+'3 кв.2017'!L9+'4 кв.2017'!L9</f>
        <v>0</v>
      </c>
      <c r="O9" s="73" t="s">
        <v>10</v>
      </c>
      <c r="P9" s="60">
        <f>SUM(D13,D20,D26,D32)</f>
        <v>176014</v>
      </c>
    </row>
    <row r="10" spans="1:16" ht="12.75">
      <c r="A10" s="85"/>
      <c r="B10" s="51" t="s">
        <v>12</v>
      </c>
      <c r="C10" s="85">
        <f>'1 кв 2018'!C10+'2 кв 2017'!C10+'3 кв.2017'!C10+'4 кв.2017'!C10</f>
        <v>0</v>
      </c>
      <c r="D10" s="85">
        <f>'1 кв 2018'!D10+'2 кв 2017'!D10+'3 кв.2017'!D10+'4 кв.2017'!D10</f>
        <v>3777</v>
      </c>
      <c r="E10" s="86"/>
      <c r="F10" s="86"/>
      <c r="G10" s="86"/>
      <c r="H10" s="86"/>
      <c r="I10" s="86"/>
      <c r="J10" s="86"/>
      <c r="K10" s="86"/>
      <c r="L10" s="86"/>
      <c r="O10" s="73" t="s">
        <v>11</v>
      </c>
      <c r="P10" s="60">
        <f>SUM(D14,D21,D27,D33)</f>
        <v>140912</v>
      </c>
    </row>
    <row r="11" spans="1:16" ht="12.75">
      <c r="A11" s="85"/>
      <c r="B11" s="51" t="s">
        <v>14</v>
      </c>
      <c r="C11" s="85">
        <f>'1 кв 2018'!C11+'2 кв 2017'!C11+'3 кв.2017'!C11+'4 кв.2017'!C11</f>
        <v>0</v>
      </c>
      <c r="D11" s="85">
        <f>'1 кв 2018'!D11+'2 кв 2017'!D11+'3 кв.2017'!D11+'4 кв.2017'!D11</f>
        <v>2796</v>
      </c>
      <c r="E11" s="86"/>
      <c r="F11" s="86"/>
      <c r="G11" s="86"/>
      <c r="H11" s="86"/>
      <c r="I11" s="86"/>
      <c r="J11" s="86"/>
      <c r="K11" s="86"/>
      <c r="L11" s="86"/>
      <c r="O11" s="73" t="s">
        <v>12</v>
      </c>
      <c r="P11" s="60">
        <f>SUM(D10,D15,D22,D28,D34)</f>
        <v>64785</v>
      </c>
    </row>
    <row r="12" spans="1:16" ht="24">
      <c r="A12" s="87">
        <v>2</v>
      </c>
      <c r="B12" s="50" t="s">
        <v>26</v>
      </c>
      <c r="C12" s="86">
        <f>'1 кв 2018'!C12+'2 кв 2017'!C12+'3 кв.2017'!C12+'4 кв.2017'!C12</f>
        <v>3602</v>
      </c>
      <c r="D12" s="86">
        <f>'1 кв 2018'!D12+'2 кв 2017'!D12+'3 кв.2017'!D12+'4 кв.2017'!D12</f>
        <v>8154</v>
      </c>
      <c r="E12" s="86">
        <f>'1 кв 2018'!E12+'2 кв 2017'!E12+'3 кв.2017'!E12+'4 кв.2017'!E12</f>
        <v>0</v>
      </c>
      <c r="F12" s="86">
        <f>'1 кв 2018'!F12+'2 кв 2017'!F12+'3 кв.2017'!F12+'4 кв.2017'!F12</f>
        <v>0</v>
      </c>
      <c r="G12" s="86">
        <f>'1 кв 2018'!G12+'2 кв 2017'!G12+'3 кв.2017'!G12+'4 кв.2017'!G12</f>
        <v>0</v>
      </c>
      <c r="H12" s="86">
        <v>2335</v>
      </c>
      <c r="I12" s="86">
        <f>'1 кв 2018'!I12+'2 кв 2017'!I12+'3 кв.2017'!I12+'4 кв.2017'!I12</f>
        <v>0</v>
      </c>
      <c r="J12" s="86">
        <f>'1 кв 2018'!J12+'2 кв 2017'!J12+'3 кв.2017'!J12+'4 кв.2017'!J12</f>
        <v>2</v>
      </c>
      <c r="K12" s="86">
        <f>'1 кв 2018'!K12+'2 кв 2017'!K12+'3 кв.2017'!K12+'4 кв.2017'!K12</f>
        <v>0</v>
      </c>
      <c r="L12" s="86">
        <f>'1 кв 2018'!L12+'2 кв 2017'!L12+'3 кв.2017'!L12+'4 кв.2017'!L12</f>
        <v>0</v>
      </c>
      <c r="O12" s="73" t="s">
        <v>13</v>
      </c>
      <c r="P12" s="60">
        <f>SUM(D16,D35)</f>
        <v>391</v>
      </c>
    </row>
    <row r="13" spans="1:16" ht="12.75">
      <c r="A13" s="85"/>
      <c r="B13" s="51" t="s">
        <v>10</v>
      </c>
      <c r="C13" s="85">
        <f>'1 кв 2018'!C13+'2 кв 2017'!C13+'3 кв.2017'!C13+'4 кв.2017'!C13</f>
        <v>0</v>
      </c>
      <c r="D13" s="85">
        <f>'1 кв 2018'!D13+'2 кв 2017'!D13+'3 кв.2017'!D13+'4 кв.2017'!D13</f>
        <v>1</v>
      </c>
      <c r="E13" s="86"/>
      <c r="F13" s="86"/>
      <c r="G13" s="86"/>
      <c r="H13" s="86"/>
      <c r="I13" s="86"/>
      <c r="J13" s="86"/>
      <c r="K13" s="86"/>
      <c r="L13" s="86"/>
      <c r="O13" s="73" t="s">
        <v>37</v>
      </c>
      <c r="P13" s="60">
        <f>SUM(D37)</f>
        <v>716</v>
      </c>
    </row>
    <row r="14" spans="1:16" ht="12.75">
      <c r="A14" s="85"/>
      <c r="B14" s="51" t="s">
        <v>11</v>
      </c>
      <c r="C14" s="85">
        <f>'1 кв 2018'!C14+'2 кв 2017'!C14+'3 кв.2017'!C14+'4 кв.2017'!C14</f>
        <v>0</v>
      </c>
      <c r="D14" s="85">
        <f>'1 кв 2018'!D14+'2 кв 2017'!D14+'3 кв.2017'!D14+'4 кв.2017'!D14</f>
        <v>0</v>
      </c>
      <c r="E14" s="86"/>
      <c r="F14" s="86"/>
      <c r="G14" s="86"/>
      <c r="H14" s="86"/>
      <c r="I14" s="86"/>
      <c r="J14" s="86"/>
      <c r="K14" s="86"/>
      <c r="L14" s="86"/>
      <c r="O14" s="73" t="s">
        <v>14</v>
      </c>
      <c r="P14" s="60">
        <f>SUM(D11,D17,D23,D29,D36)</f>
        <v>9955</v>
      </c>
    </row>
    <row r="15" spans="1:16" ht="12.75">
      <c r="A15" s="85"/>
      <c r="B15" s="51" t="s">
        <v>12</v>
      </c>
      <c r="C15" s="85">
        <f>'1 кв 2018'!C15+'2 кв 2017'!C15+'3 кв.2017'!C15+'4 кв.2017'!C15</f>
        <v>0</v>
      </c>
      <c r="D15" s="85">
        <f>'1 кв 2018'!D15+'2 кв 2017'!D15+'3 кв.2017'!D15+'4 кв.2017'!D15</f>
        <v>2306</v>
      </c>
      <c r="E15" s="86"/>
      <c r="F15" s="86"/>
      <c r="G15" s="86"/>
      <c r="H15" s="86"/>
      <c r="I15" s="86"/>
      <c r="J15" s="86"/>
      <c r="K15" s="86"/>
      <c r="L15" s="86"/>
      <c r="O15" s="73" t="s">
        <v>38</v>
      </c>
      <c r="P15" s="60">
        <f>SUM(D38)</f>
        <v>2635</v>
      </c>
    </row>
    <row r="16" spans="1:16" ht="12.75">
      <c r="A16" s="88"/>
      <c r="B16" s="51" t="s">
        <v>13</v>
      </c>
      <c r="C16" s="85">
        <f>'1 кв 2018'!C16+'2 кв 2017'!C16+'3 кв.2017'!C16+'4 кв.2017'!C16</f>
        <v>0</v>
      </c>
      <c r="D16" s="85">
        <f>'1 кв 2018'!D16+'2 кв 2017'!D16+'3 кв.2017'!D16+'4 кв.2017'!D16</f>
        <v>0</v>
      </c>
      <c r="E16" s="86"/>
      <c r="F16" s="86"/>
      <c r="G16" s="86"/>
      <c r="H16" s="86"/>
      <c r="I16" s="86"/>
      <c r="J16" s="86"/>
      <c r="K16" s="86"/>
      <c r="L16" s="86"/>
      <c r="O16" s="74" t="s">
        <v>15</v>
      </c>
      <c r="P16" s="60">
        <f>D30</f>
        <v>5</v>
      </c>
    </row>
    <row r="17" spans="1:16" ht="12.75">
      <c r="A17" s="87"/>
      <c r="B17" s="51" t="s">
        <v>14</v>
      </c>
      <c r="C17" s="85">
        <f>'1 кв 2018'!C17+'2 кв 2017'!C17+'3 кв.2017'!C17+'4 кв.2017'!C17</f>
        <v>0</v>
      </c>
      <c r="D17" s="85">
        <f>'1 кв 2018'!D17+'2 кв 2017'!D17+'3 кв.2017'!D17+'4 кв.2017'!D17</f>
        <v>2807</v>
      </c>
      <c r="E17" s="86"/>
      <c r="F17" s="86"/>
      <c r="G17" s="86"/>
      <c r="H17" s="86"/>
      <c r="I17" s="86"/>
      <c r="J17" s="86"/>
      <c r="K17" s="86"/>
      <c r="L17" s="86"/>
      <c r="O17" s="73" t="s">
        <v>36</v>
      </c>
      <c r="P17" s="60">
        <f>SUM(D18)</f>
        <v>3040</v>
      </c>
    </row>
    <row r="18" spans="1:16" ht="12.75">
      <c r="A18" s="87"/>
      <c r="B18" s="51" t="s">
        <v>36</v>
      </c>
      <c r="C18" s="85">
        <f>'1 кв 2018'!C18+'2 кв 2017'!C18+'3 кв.2017'!C18+'4 кв.2017'!C18</f>
        <v>0</v>
      </c>
      <c r="D18" s="85">
        <f>'1 кв 2018'!D18+'2 кв 2017'!D18+'3 кв.2017'!D18+'4 кв.2017'!D18</f>
        <v>3040</v>
      </c>
      <c r="E18" s="86"/>
      <c r="F18" s="86"/>
      <c r="G18" s="86"/>
      <c r="H18" s="86"/>
      <c r="I18" s="86"/>
      <c r="J18" s="86"/>
      <c r="K18" s="86"/>
      <c r="L18" s="86"/>
      <c r="O18" s="73" t="s">
        <v>39</v>
      </c>
      <c r="P18" s="60">
        <f>SUM(P9:P17)</f>
        <v>398453</v>
      </c>
    </row>
    <row r="19" spans="1:12" ht="24">
      <c r="A19" s="87">
        <v>3</v>
      </c>
      <c r="B19" s="89" t="s">
        <v>27</v>
      </c>
      <c r="C19" s="86">
        <v>144</v>
      </c>
      <c r="D19" s="86">
        <f>'1 кв 2018'!D19+'2 кв 2017'!D19+'3 кв.2017'!D19+'4 кв.2017'!D19</f>
        <v>70906</v>
      </c>
      <c r="E19" s="86">
        <f>'1 кв 2018'!E19+'2 кв 2017'!E19+'3 кв.2017'!E19+'4 кв.2017'!E19</f>
        <v>18</v>
      </c>
      <c r="F19" s="86">
        <f>'1 кв 2018'!F19+'2 кв 2017'!F19+'3 кв.2017'!F19+'4 кв.2017'!F19</f>
        <v>10</v>
      </c>
      <c r="G19" s="86">
        <f>'1 кв 2018'!G19+'2 кв 2017'!G19+'3 кв.2017'!G19+'4 кв.2017'!G19</f>
        <v>8</v>
      </c>
      <c r="H19" s="86">
        <f>'1 кв 2018'!H19+'2 кв 2017'!H19+'3 кв.2017'!H19+'4 кв.2017'!H19</f>
        <v>0</v>
      </c>
      <c r="I19" s="86">
        <f>'1 кв 2018'!I19+'2 кв 2017'!I19+'3 кв.2017'!I19+'4 кв.2017'!I19</f>
        <v>0</v>
      </c>
      <c r="J19" s="86">
        <f>'1 кв 2018'!J19+'2 кв 2017'!J19+'3 кв.2017'!J19+'4 кв.2017'!J19</f>
        <v>3</v>
      </c>
      <c r="K19" s="86">
        <f>'1 кв 2018'!K19+'2 кв 2017'!K19+'3 кв.2017'!K19+'4 кв.2017'!K19</f>
        <v>0</v>
      </c>
      <c r="L19" s="86">
        <f>'1 кв 2018'!L19+'2 кв 2017'!L19+'3 кв.2017'!L19+'4 кв.2017'!L19</f>
        <v>0</v>
      </c>
    </row>
    <row r="20" spans="1:12" ht="12.75">
      <c r="A20" s="87"/>
      <c r="B20" s="90" t="s">
        <v>10</v>
      </c>
      <c r="C20" s="85">
        <f>'1 кв 2018'!C20+'2 кв 2017'!C20+'3 кв.2017'!C20+'4 кв.2017'!C20</f>
        <v>0</v>
      </c>
      <c r="D20" s="85">
        <f>'1 кв 2018'!D20+'2 кв 2017'!D20+'3 кв.2017'!D20+'4 кв.2017'!D20</f>
        <v>47085</v>
      </c>
      <c r="E20" s="86"/>
      <c r="F20" s="86"/>
      <c r="G20" s="86"/>
      <c r="H20" s="86"/>
      <c r="I20" s="86"/>
      <c r="J20" s="86"/>
      <c r="K20" s="86"/>
      <c r="L20" s="86"/>
    </row>
    <row r="21" spans="1:12" ht="12.75">
      <c r="A21" s="87"/>
      <c r="B21" s="90" t="s">
        <v>11</v>
      </c>
      <c r="C21" s="85">
        <f>'1 кв 2018'!C21+'2 кв 2017'!C21+'3 кв.2017'!C21+'4 кв.2017'!C21</f>
        <v>0</v>
      </c>
      <c r="D21" s="85">
        <f>'1 кв 2018'!D21+'2 кв 2017'!D21+'3 кв.2017'!D21+'4 кв.2017'!D21</f>
        <v>6871</v>
      </c>
      <c r="E21" s="86"/>
      <c r="F21" s="86"/>
      <c r="G21" s="86"/>
      <c r="H21" s="86"/>
      <c r="I21" s="86"/>
      <c r="J21" s="86"/>
      <c r="K21" s="86"/>
      <c r="L21" s="86"/>
    </row>
    <row r="22" spans="1:12" ht="12.75">
      <c r="A22" s="85"/>
      <c r="B22" s="90" t="s">
        <v>12</v>
      </c>
      <c r="C22" s="85">
        <f>'1 кв 2018'!C22+'2 кв 2017'!C22+'3 кв.2017'!C22+'4 кв.2017'!C22</f>
        <v>0</v>
      </c>
      <c r="D22" s="85">
        <f>'1 кв 2018'!D22+'2 кв 2017'!D22+'3 кв.2017'!D22+'4 кв.2017'!D22</f>
        <v>15830</v>
      </c>
      <c r="E22" s="86"/>
      <c r="F22" s="86"/>
      <c r="G22" s="86"/>
      <c r="H22" s="86"/>
      <c r="I22" s="86"/>
      <c r="J22" s="86"/>
      <c r="K22" s="86"/>
      <c r="L22" s="86"/>
    </row>
    <row r="23" spans="1:22" ht="12.75">
      <c r="A23" s="85"/>
      <c r="B23" s="90" t="s">
        <v>14</v>
      </c>
      <c r="C23" s="85">
        <f>'1 кв 2018'!C23+'2 кв 2017'!C23+'3 кв.2017'!C23+'4 кв.2017'!C23</f>
        <v>0</v>
      </c>
      <c r="D23" s="85">
        <f>'1 кв 2018'!D23+'2 кв 2017'!D23+'3 кв.2017'!D23+'4 кв.2017'!D23</f>
        <v>1120</v>
      </c>
      <c r="E23" s="86"/>
      <c r="F23" s="86"/>
      <c r="G23" s="86"/>
      <c r="H23" s="86"/>
      <c r="I23" s="86"/>
      <c r="J23" s="86"/>
      <c r="K23" s="86"/>
      <c r="L23" s="86"/>
      <c r="O23" s="66" t="s">
        <v>40</v>
      </c>
      <c r="P23" s="66" t="s">
        <v>41</v>
      </c>
      <c r="Q23" s="66" t="s">
        <v>52</v>
      </c>
      <c r="R23" s="66">
        <v>6.1</v>
      </c>
      <c r="S23" s="66">
        <v>6.2</v>
      </c>
      <c r="T23" s="66" t="s">
        <v>55</v>
      </c>
      <c r="U23" s="66" t="s">
        <v>53</v>
      </c>
      <c r="V23" s="66" t="s">
        <v>54</v>
      </c>
    </row>
    <row r="24" spans="1:22" ht="12.75">
      <c r="A24" s="85"/>
      <c r="B24" s="90" t="s">
        <v>15</v>
      </c>
      <c r="C24" s="85">
        <f>'1 кв 2018'!C24+'2 кв 2017'!C24+'3 кв.2017'!C24+'4 кв.2017'!C24</f>
        <v>0</v>
      </c>
      <c r="D24" s="85">
        <f>'1 кв 2018'!D24+'2 кв 2017'!D24+'3 кв.2017'!D24+'4 кв.2017'!D24</f>
        <v>0</v>
      </c>
      <c r="E24" s="86"/>
      <c r="F24" s="86"/>
      <c r="G24" s="86"/>
      <c r="H24" s="86"/>
      <c r="I24" s="86"/>
      <c r="J24" s="86"/>
      <c r="K24" s="86"/>
      <c r="L24" s="86"/>
      <c r="O24" s="60" t="s">
        <v>42</v>
      </c>
      <c r="P24" s="66">
        <f>'1 кв 2018'!P24+'2 кв 2017'!P24+'3 кв.2017'!P24+'4 кв.2017'!P24</f>
        <v>2512</v>
      </c>
      <c r="Q24" s="66">
        <v>48</v>
      </c>
      <c r="R24" s="66">
        <v>43</v>
      </c>
      <c r="S24" s="66">
        <v>38</v>
      </c>
      <c r="T24" s="66">
        <f>'1 кв 2018'!T24+'2 кв 2017'!T24+'3 кв.2017'!T24+'4 кв.2017'!T24</f>
        <v>157</v>
      </c>
      <c r="U24" s="66">
        <f>'1 кв 2018'!U24+'2 кв 2017'!U24+'3 кв.2017'!U24+'4 кв.2017'!U24</f>
        <v>1493</v>
      </c>
      <c r="V24" s="66">
        <f>'1 кв 2018'!V24+'2 кв 2017'!V24+'3 кв.2017'!V24+'4 кв.2017'!V24</f>
        <v>357</v>
      </c>
    </row>
    <row r="25" spans="1:22" ht="36">
      <c r="A25" s="87">
        <v>4</v>
      </c>
      <c r="B25" s="89" t="s">
        <v>16</v>
      </c>
      <c r="C25" s="86">
        <v>155</v>
      </c>
      <c r="D25" s="86">
        <f>'1 кв 2018'!D25+'2 кв 2017'!D25+'3 кв.2017'!D25+'4 кв.2017'!D25</f>
        <v>242204</v>
      </c>
      <c r="E25" s="86">
        <f>'1 кв 2018'!E25+'2 кв 2017'!E25+'3 кв.2017'!E25+'4 кв.2017'!E25</f>
        <v>14</v>
      </c>
      <c r="F25" s="86">
        <f>'1 кв 2018'!F25+'2 кв 2017'!F25+'3 кв.2017'!F25+'4 кв.2017'!F25</f>
        <v>7</v>
      </c>
      <c r="G25" s="86">
        <f>'1 кв 2018'!G25+'2 кв 2017'!G25+'3 кв.2017'!G25+'4 кв.2017'!G25</f>
        <v>7</v>
      </c>
      <c r="H25" s="86">
        <f>'1 кв 2018'!H25+'2 кв 2017'!H25+'3 кв.2017'!H25+'4 кв.2017'!H25</f>
        <v>0</v>
      </c>
      <c r="I25" s="86">
        <f>'1 кв 2018'!I25+'2 кв 2017'!I25+'3 кв.2017'!I25+'4 кв.2017'!I25</f>
        <v>0</v>
      </c>
      <c r="J25" s="86">
        <f>'1 кв 2018'!J25+'2 кв 2017'!J25+'3 кв.2017'!J25+'4 кв.2017'!J25</f>
        <v>3</v>
      </c>
      <c r="K25" s="86">
        <f>'1 кв 2018'!K25+'2 кв 2017'!K25+'3 кв.2017'!K25+'4 кв.2017'!K25</f>
        <v>0</v>
      </c>
      <c r="L25" s="86">
        <f>'1 кв 2018'!L25+'2 кв 2017'!L25+'3 кв.2017'!L25+'4 кв.2017'!L25</f>
        <v>0</v>
      </c>
      <c r="O25" s="60" t="s">
        <v>43</v>
      </c>
      <c r="P25" s="66">
        <f>'1 кв 2018'!P25+'2 кв 2017'!P25+'3 кв.2017'!P25+'4 кв.2017'!P25</f>
        <v>2672</v>
      </c>
      <c r="Q25" s="66">
        <v>84</v>
      </c>
      <c r="R25" s="66">
        <v>60</v>
      </c>
      <c r="S25" s="66">
        <v>57</v>
      </c>
      <c r="T25" s="66">
        <f>'1 кв 2018'!T25+'2 кв 2017'!T25+'3 кв.2017'!T25+'4 кв.2017'!T25</f>
        <v>410</v>
      </c>
      <c r="U25" s="66">
        <f>'1 кв 2018'!U25+'2 кв 2017'!U25+'3 кв.2017'!U25+'4 кв.2017'!U25</f>
        <v>1549</v>
      </c>
      <c r="V25" s="66">
        <f>'1 кв 2018'!V25+'2 кв 2017'!V25+'3 кв.2017'!V25+'4 кв.2017'!V25</f>
        <v>66</v>
      </c>
    </row>
    <row r="26" spans="1:22" ht="12.75">
      <c r="A26" s="87"/>
      <c r="B26" s="90" t="s">
        <v>10</v>
      </c>
      <c r="C26" s="85">
        <f>'1 кв 2018'!C26+'2 кв 2017'!C26+'3 кв.2017'!C26+'4 кв.2017'!C26</f>
        <v>0</v>
      </c>
      <c r="D26" s="85">
        <f>'1 кв 2018'!D26+'2 кв 2017'!D26+'3 кв.2017'!D26+'4 кв.2017'!D26</f>
        <v>102768</v>
      </c>
      <c r="E26" s="86"/>
      <c r="F26" s="86"/>
      <c r="G26" s="86"/>
      <c r="H26" s="86"/>
      <c r="I26" s="86"/>
      <c r="J26" s="86"/>
      <c r="K26" s="86"/>
      <c r="L26" s="86"/>
      <c r="O26" s="60" t="s">
        <v>44</v>
      </c>
      <c r="P26" s="66">
        <f>'1 кв 2018'!P26+'2 кв 2017'!P26+'3 кв.2017'!P26+'4 кв.2017'!P26</f>
        <v>125</v>
      </c>
      <c r="Q26" s="66">
        <v>5</v>
      </c>
      <c r="R26" s="66">
        <v>4</v>
      </c>
      <c r="S26" s="66">
        <v>3</v>
      </c>
      <c r="T26" s="66">
        <f>'1 кв 2018'!T26+'2 кв 2017'!T26+'3 кв.2017'!T26+'4 кв.2017'!T26</f>
        <v>52</v>
      </c>
      <c r="U26" s="66">
        <f>'1 кв 2018'!U26+'2 кв 2017'!U26+'3 кв.2017'!U26+'4 кв.2017'!U26</f>
        <v>32</v>
      </c>
      <c r="V26" s="66">
        <f>'1 кв 2018'!V26+'2 кв 2017'!V26+'3 кв.2017'!V26+'4 кв.2017'!V26</f>
        <v>1</v>
      </c>
    </row>
    <row r="27" spans="1:22" ht="12.75">
      <c r="A27" s="85"/>
      <c r="B27" s="90" t="s">
        <v>11</v>
      </c>
      <c r="C27" s="85">
        <f>'1 кв 2018'!C27+'2 кв 2017'!C27+'3 кв.2017'!C27+'4 кв.2017'!C27</f>
        <v>0</v>
      </c>
      <c r="D27" s="85">
        <f>'1 кв 2018'!D27+'2 кв 2017'!D27+'3 кв.2017'!D27+'4 кв.2017'!D27</f>
        <v>95725</v>
      </c>
      <c r="E27" s="86"/>
      <c r="F27" s="86"/>
      <c r="G27" s="86"/>
      <c r="H27" s="86"/>
      <c r="I27" s="86"/>
      <c r="J27" s="86"/>
      <c r="K27" s="86"/>
      <c r="L27" s="86"/>
      <c r="O27" s="60" t="s">
        <v>46</v>
      </c>
      <c r="P27" s="66">
        <f>'1 кв 2018'!P27+'2 кв 2017'!P27+'3 кв.2017'!P27+'4 кв.2017'!P27</f>
        <v>36</v>
      </c>
      <c r="Q27" s="66">
        <v>1</v>
      </c>
      <c r="R27" s="66">
        <v>2</v>
      </c>
      <c r="S27" s="66">
        <v>0</v>
      </c>
      <c r="T27" s="66">
        <f>'1 кв 2018'!T27+'2 кв 2017'!T27+'3 кв.2017'!T27+'4 кв.2017'!T27</f>
        <v>13</v>
      </c>
      <c r="U27" s="66">
        <f>'1 кв 2018'!U27+'2 кв 2017'!U27+'3 кв.2017'!U27+'4 кв.2017'!U27</f>
        <v>17</v>
      </c>
      <c r="V27" s="66">
        <f>'1 кв 2018'!V27+'2 кв 2017'!V27+'3 кв.2017'!V27+'4 кв.2017'!V27</f>
        <v>1</v>
      </c>
    </row>
    <row r="28" spans="1:22" ht="12.75">
      <c r="A28" s="85"/>
      <c r="B28" s="90" t="s">
        <v>12</v>
      </c>
      <c r="C28" s="85">
        <f>'1 кв 2018'!C28+'2 кв 2017'!C28+'3 кв.2017'!C28+'4 кв.2017'!C28</f>
        <v>0</v>
      </c>
      <c r="D28" s="85">
        <f>'1 кв 2018'!D28+'2 кв 2017'!D28+'3 кв.2017'!D28+'4 кв.2017'!D28</f>
        <v>42808</v>
      </c>
      <c r="E28" s="86"/>
      <c r="F28" s="86"/>
      <c r="G28" s="86"/>
      <c r="H28" s="86"/>
      <c r="I28" s="86"/>
      <c r="J28" s="86"/>
      <c r="K28" s="86"/>
      <c r="L28" s="86"/>
      <c r="O28" s="60" t="s">
        <v>45</v>
      </c>
      <c r="P28" s="66">
        <f>'1 кв 2018'!P28+'2 кв 2017'!P28+'3 кв.2017'!P28+'4 кв.2017'!P28</f>
        <v>725</v>
      </c>
      <c r="Q28" s="66">
        <v>34</v>
      </c>
      <c r="R28" s="66">
        <v>16</v>
      </c>
      <c r="S28" s="66">
        <v>17</v>
      </c>
      <c r="T28" s="66">
        <f>'1 кв 2018'!T28+'2 кв 2017'!T28+'3 кв.2017'!T28+'4 кв.2017'!T28</f>
        <v>354</v>
      </c>
      <c r="U28" s="66">
        <f>'1 кв 2018'!U28+'2 кв 2017'!U28+'3 кв.2017'!U28+'4 кв.2017'!U28</f>
        <v>134</v>
      </c>
      <c r="V28" s="66">
        <f>'1 кв 2018'!V28+'2 кв 2017'!V28+'3 кв.2017'!V28+'4 кв.2017'!V28</f>
        <v>22</v>
      </c>
    </row>
    <row r="29" spans="1:22" ht="12.75">
      <c r="A29" s="85"/>
      <c r="B29" s="90" t="s">
        <v>14</v>
      </c>
      <c r="C29" s="85">
        <f>'1 кв 2018'!C29+'2 кв 2017'!C29+'3 кв.2017'!C29+'4 кв.2017'!C29</f>
        <v>0</v>
      </c>
      <c r="D29" s="85">
        <f>'1 кв 2018'!D29+'2 кв 2017'!D29+'3 кв.2017'!D29+'4 кв.2017'!D29</f>
        <v>898</v>
      </c>
      <c r="E29" s="86"/>
      <c r="F29" s="86"/>
      <c r="G29" s="86"/>
      <c r="H29" s="86"/>
      <c r="I29" s="86"/>
      <c r="J29" s="86"/>
      <c r="K29" s="86"/>
      <c r="L29" s="86"/>
      <c r="O29" s="60" t="s">
        <v>47</v>
      </c>
      <c r="P29" s="66">
        <f>'1 кв 2018'!P29+'2 кв 2017'!P29+'3 кв.2017'!P29+'4 кв.2017'!P29</f>
        <v>122</v>
      </c>
      <c r="Q29" s="66">
        <v>4</v>
      </c>
      <c r="R29" s="66">
        <v>4</v>
      </c>
      <c r="S29" s="66">
        <v>4</v>
      </c>
      <c r="T29" s="66">
        <f>'1 кв 2018'!T29+'2 кв 2017'!T29+'3 кв.2017'!T29+'4 кв.2017'!T29</f>
        <v>56</v>
      </c>
      <c r="U29" s="66">
        <f>'1 кв 2018'!U29+'2 кв 2017'!U29+'3 кв.2017'!U29+'4 кв.2017'!U29</f>
        <v>6</v>
      </c>
      <c r="V29" s="66">
        <f>'1 кв 2018'!V29+'2 кв 2017'!V29+'3 кв.2017'!V29+'4 кв.2017'!V29</f>
        <v>6</v>
      </c>
    </row>
    <row r="30" spans="1:22" ht="12.75">
      <c r="A30" s="88"/>
      <c r="B30" s="90" t="s">
        <v>15</v>
      </c>
      <c r="C30" s="85">
        <f>'1 кв 2018'!C30+'2 кв 2017'!C30+'3 кв.2017'!C30+'4 кв.2017'!C30</f>
        <v>0</v>
      </c>
      <c r="D30" s="85">
        <f>'1 кв 2018'!D30+'2 кв 2017'!D30+'3 кв.2017'!D30+'4 кв.2017'!D30</f>
        <v>5</v>
      </c>
      <c r="E30" s="86"/>
      <c r="F30" s="86"/>
      <c r="G30" s="86"/>
      <c r="H30" s="86"/>
      <c r="I30" s="86"/>
      <c r="J30" s="86"/>
      <c r="K30" s="86"/>
      <c r="L30" s="86"/>
      <c r="O30" s="60" t="s">
        <v>48</v>
      </c>
      <c r="P30" s="66">
        <f>'1 кв 2018'!P30+'2 кв 2017'!P30+'3 кв.2017'!P30+'4 кв.2017'!P30</f>
        <v>19</v>
      </c>
      <c r="Q30" s="66">
        <v>1</v>
      </c>
      <c r="R30" s="66">
        <v>0</v>
      </c>
      <c r="S30" s="66">
        <v>2</v>
      </c>
      <c r="T30" s="66">
        <f>'1 кв 2018'!T30+'2 кв 2017'!T30+'3 кв.2017'!T30+'4 кв.2017'!T30</f>
        <v>8</v>
      </c>
      <c r="U30" s="66">
        <f>'1 кв 2018'!U30+'2 кв 2017'!U30+'3 кв.2017'!U30+'4 кв.2017'!U30</f>
        <v>0</v>
      </c>
      <c r="V30" s="66">
        <f>'1 кв 2018'!V30+'2 кв 2017'!V30+'3 кв.2017'!V30+'4 кв.2017'!V30</f>
        <v>0</v>
      </c>
    </row>
    <row r="31" spans="1:22" ht="24">
      <c r="A31" s="85">
        <v>5</v>
      </c>
      <c r="B31" s="91" t="s">
        <v>28</v>
      </c>
      <c r="C31" s="86">
        <f>'1 кв 2018'!C31+'2 кв 2017'!C31+'3 кв.2017'!C31+'4 кв.2017'!C31</f>
        <v>436</v>
      </c>
      <c r="D31" s="86">
        <f>'1 кв 2018'!D31+'2 кв 2017'!D31+'3 кв.2017'!D31+'4 кв.2017'!D31</f>
        <v>70616</v>
      </c>
      <c r="E31" s="86">
        <f>'1 кв 2018'!E31+'2 кв 2017'!E31+'3 кв.2017'!E31+'4 кв.2017'!E31</f>
        <v>15</v>
      </c>
      <c r="F31" s="86">
        <f>'1 кв 2018'!F31+'2 кв 2017'!F31+'3 кв.2017'!F31+'4 кв.2017'!F31</f>
        <v>5</v>
      </c>
      <c r="G31" s="86">
        <f>'1 кв 2018'!G31+'2 кв 2017'!G31+'3 кв.2017'!G31+'4 кв.2017'!G31</f>
        <v>15</v>
      </c>
      <c r="H31" s="86">
        <f>'1 кв 2018'!H31+'2 кв 2017'!H31+'3 кв.2017'!H31+'4 кв.2017'!H31</f>
        <v>286</v>
      </c>
      <c r="I31" s="86">
        <f>'1 кв 2018'!I31+'2 кв 2017'!I31+'3 кв.2017'!I31+'4 кв.2017'!I31</f>
        <v>0</v>
      </c>
      <c r="J31" s="86">
        <f>'1 кв 2018'!J31+'2 кв 2017'!J31+'3 кв.2017'!J31+'4 кв.2017'!J31</f>
        <v>2</v>
      </c>
      <c r="K31" s="86">
        <f>'1 кв 2018'!K31+'2 кв 2017'!K31+'3 кв.2017'!K31+'4 кв.2017'!K31</f>
        <v>0</v>
      </c>
      <c r="L31" s="86">
        <f>'1 кв 2018'!L31+'2 кв 2017'!L31+'3 кв.2017'!L31+'4 кв.2017'!L31</f>
        <v>0</v>
      </c>
      <c r="O31" s="60" t="s">
        <v>49</v>
      </c>
      <c r="P31" s="66">
        <f>'1 кв 2018'!P31+'2 кв 2017'!P31+'3 кв.2017'!P31+'4 кв.2017'!P31</f>
        <v>17</v>
      </c>
      <c r="Q31" s="66">
        <v>0</v>
      </c>
      <c r="R31" s="66">
        <v>1</v>
      </c>
      <c r="S31" s="66">
        <v>0</v>
      </c>
      <c r="T31" s="66">
        <f>'1 кв 2018'!T31+'2 кв 2017'!T31+'3 кв.2017'!T31+'4 кв.2017'!T31</f>
        <v>5</v>
      </c>
      <c r="U31" s="66">
        <f>'1 кв 2018'!U31+'2 кв 2017'!U31+'3 кв.2017'!U31+'4 кв.2017'!U31</f>
        <v>0</v>
      </c>
      <c r="V31" s="66">
        <f>'1 кв 2018'!V31+'2 кв 2017'!V31+'3 кв.2017'!V31+'4 кв.2017'!V31</f>
        <v>8</v>
      </c>
    </row>
    <row r="32" spans="1:22" ht="12.75">
      <c r="A32" s="87"/>
      <c r="B32" s="52" t="s">
        <v>10</v>
      </c>
      <c r="C32" s="85">
        <f>'1 кв 2018'!C32+'2 кв 2017'!C32+'3 кв.2017'!C32+'4 кв.2017'!C32</f>
        <v>0</v>
      </c>
      <c r="D32" s="85">
        <f>'1 кв 2018'!D32+'2 кв 2017'!D32+'3 кв.2017'!D32+'4 кв.2017'!D32</f>
        <v>26160</v>
      </c>
      <c r="E32" s="86"/>
      <c r="F32" s="86"/>
      <c r="G32" s="86"/>
      <c r="H32" s="86"/>
      <c r="I32" s="86"/>
      <c r="J32" s="86"/>
      <c r="K32" s="86"/>
      <c r="L32" s="86"/>
      <c r="O32" s="60" t="s">
        <v>50</v>
      </c>
      <c r="P32" s="66">
        <f>'1 кв 2018'!P32+'2 кв 2017'!P32+'3 кв.2017'!P32+'4 кв.2017'!P32</f>
        <v>3</v>
      </c>
      <c r="Q32" s="66">
        <v>0</v>
      </c>
      <c r="R32" s="66">
        <v>0</v>
      </c>
      <c r="S32" s="66">
        <v>1</v>
      </c>
      <c r="T32" s="66">
        <f>'1 кв 2018'!T32+'2 кв 2017'!T32+'3 кв.2017'!T32+'4 кв.2017'!T32</f>
        <v>1</v>
      </c>
      <c r="U32" s="66">
        <f>'1 кв 2018'!U32+'2 кв 2017'!U32+'3 кв.2017'!U32+'4 кв.2017'!U32</f>
        <v>0</v>
      </c>
      <c r="V32" s="66">
        <f>'1 кв 2018'!V32+'2 кв 2017'!V32+'3 кв.2017'!V32+'4 кв.2017'!V32</f>
        <v>0</v>
      </c>
    </row>
    <row r="33" spans="1:22" ht="12.75">
      <c r="A33" s="87"/>
      <c r="B33" s="52" t="s">
        <v>22</v>
      </c>
      <c r="C33" s="85">
        <f>'1 кв 2018'!C33+'2 кв 2017'!C33+'3 кв.2017'!C33+'4 кв.2017'!C33</f>
        <v>0</v>
      </c>
      <c r="D33" s="85">
        <f>'1 кв 2018'!D33+'2 кв 2017'!D33+'3 кв.2017'!D33+'4 кв.2017'!D33</f>
        <v>38316</v>
      </c>
      <c r="E33" s="86"/>
      <c r="F33" s="86"/>
      <c r="G33" s="86"/>
      <c r="H33" s="86"/>
      <c r="I33" s="86"/>
      <c r="J33" s="86"/>
      <c r="K33" s="86"/>
      <c r="L33" s="86"/>
      <c r="O33" s="60" t="s">
        <v>51</v>
      </c>
      <c r="P33" s="66">
        <f>'1 кв 2018'!P33+'2 кв 2017'!P33+'3 кв.2017'!P33+'4 кв.2017'!P33</f>
        <v>1</v>
      </c>
      <c r="Q33" s="66">
        <v>0</v>
      </c>
      <c r="R33" s="66">
        <v>0</v>
      </c>
      <c r="S33" s="66">
        <v>0</v>
      </c>
      <c r="T33" s="66">
        <f>'1 кв 2018'!T33+'2 кв 2017'!T33+'3 кв.2017'!T33+'4 кв.2017'!T33</f>
        <v>0</v>
      </c>
      <c r="U33" s="66">
        <f>'1 кв 2018'!U33+'2 кв 2017'!U33+'3 кв.2017'!U33+'4 кв.2017'!U33</f>
        <v>0</v>
      </c>
      <c r="V33" s="66">
        <f>'1 кв 2018'!V33+'2 кв 2017'!V33+'3 кв.2017'!V33+'4 кв.2017'!V33</f>
        <v>0</v>
      </c>
    </row>
    <row r="34" spans="1:22" ht="12.75">
      <c r="A34" s="87"/>
      <c r="B34" s="51" t="s">
        <v>12</v>
      </c>
      <c r="C34" s="85">
        <f>'1 кв 2018'!C34+'2 кв 2017'!C34+'3 кв.2017'!C34+'4 кв.2017'!C34</f>
        <v>0</v>
      </c>
      <c r="D34" s="85">
        <f>'1 кв 2018'!D34+'2 кв 2017'!D34+'3 кв.2017'!D34+'4 кв.2017'!D34</f>
        <v>64</v>
      </c>
      <c r="E34" s="86"/>
      <c r="F34" s="86"/>
      <c r="G34" s="86"/>
      <c r="H34" s="86"/>
      <c r="I34" s="86"/>
      <c r="J34" s="86"/>
      <c r="K34" s="86"/>
      <c r="L34" s="86"/>
      <c r="O34" s="60" t="s">
        <v>56</v>
      </c>
      <c r="P34" s="66">
        <f>'1 кв 2018'!P34+'2 кв 2017'!P34+'3 кв.2017'!P34+'4 кв.2017'!P34</f>
        <v>3186</v>
      </c>
      <c r="Q34" s="66">
        <v>0</v>
      </c>
      <c r="R34" s="66">
        <v>71</v>
      </c>
      <c r="S34" s="66">
        <v>0</v>
      </c>
      <c r="T34" s="66">
        <f>'1 кв 2018'!T34+'2 кв 2017'!T34+'3 кв.2017'!T34+'4 кв.2017'!T34</f>
        <v>2263</v>
      </c>
      <c r="U34" s="66">
        <f>'1 кв 2018'!U34+'2 кв 2017'!U34+'3 кв.2017'!U34+'4 кв.2017'!U34</f>
        <v>469</v>
      </c>
      <c r="V34" s="66">
        <f>'1 кв 2018'!V34+'2 кв 2017'!V34+'3 кв.2017'!V34+'4 кв.2017'!V34</f>
        <v>56</v>
      </c>
    </row>
    <row r="35" spans="1:22" ht="12.75">
      <c r="A35" s="87"/>
      <c r="B35" s="92" t="s">
        <v>13</v>
      </c>
      <c r="C35" s="85">
        <f>'1 кв 2018'!C35+'2 кв 2017'!C35+'3 кв.2017'!C35+'4 кв.2017'!C35</f>
        <v>0</v>
      </c>
      <c r="D35" s="85">
        <f>'1 кв 2018'!D35+'2 кв 2017'!D35+'3 кв.2017'!D35+'4 кв.2017'!D35</f>
        <v>391</v>
      </c>
      <c r="E35" s="86"/>
      <c r="F35" s="86"/>
      <c r="G35" s="86"/>
      <c r="H35" s="86"/>
      <c r="I35" s="86"/>
      <c r="J35" s="86"/>
      <c r="K35" s="86"/>
      <c r="L35" s="86"/>
      <c r="O35" s="60" t="s">
        <v>57</v>
      </c>
      <c r="P35" s="66">
        <f>'1 кв 2018'!P35+'2 кв 2017'!P35+'3 кв.2017'!P35+'4 кв.2017'!P35</f>
        <v>1308</v>
      </c>
      <c r="Q35" s="66"/>
      <c r="R35" s="66">
        <v>0</v>
      </c>
      <c r="S35" s="66">
        <v>0</v>
      </c>
      <c r="T35" s="66">
        <f>'1 кв 2018'!T35+'2 кв 2017'!T35+'3 кв.2017'!T35+'4 кв.2017'!T35</f>
        <v>170</v>
      </c>
      <c r="U35" s="66">
        <f>'1 кв 2018'!U35+'2 кв 2017'!U35+'3 кв.2017'!U35+'4 кв.2017'!U35</f>
        <v>1093</v>
      </c>
      <c r="V35" s="66">
        <f>'1 кв 2018'!V35+'2 кв 2017'!V35+'3 кв.2017'!V35+'4 кв.2017'!V35</f>
        <v>0</v>
      </c>
    </row>
    <row r="36" spans="1:23" ht="12.75">
      <c r="A36" s="87"/>
      <c r="B36" s="51" t="s">
        <v>14</v>
      </c>
      <c r="C36" s="85">
        <f>'1 кв 2018'!C36+'2 кв 2017'!C36+'3 кв.2017'!C36+'4 кв.2017'!C36</f>
        <v>0</v>
      </c>
      <c r="D36" s="85">
        <f>'1 кв 2018'!D36+'2 кв 2017'!D36+'3 кв.2017'!D36+'4 кв.2017'!D36</f>
        <v>2334</v>
      </c>
      <c r="E36" s="86"/>
      <c r="F36" s="86"/>
      <c r="G36" s="86"/>
      <c r="H36" s="86"/>
      <c r="I36" s="86"/>
      <c r="J36" s="86"/>
      <c r="K36" s="86"/>
      <c r="L36" s="86"/>
      <c r="O36" s="69" t="s">
        <v>60</v>
      </c>
      <c r="P36" s="66">
        <f>P38+P39</f>
        <v>10060</v>
      </c>
      <c r="Q36" s="66">
        <v>177</v>
      </c>
      <c r="R36" s="66">
        <v>103</v>
      </c>
      <c r="S36" s="66">
        <v>95</v>
      </c>
      <c r="T36" s="66">
        <f>'1 кв 2018'!T36+'2 кв 2017'!T36+'3 кв.2017'!T36+'4 кв.2017'!T36</f>
        <v>3902</v>
      </c>
      <c r="U36" s="66">
        <f>'1 кв 2018'!U36+'2 кв 2017'!U36+'3 кв.2017'!U36+'4 кв.2017'!U36</f>
        <v>4853</v>
      </c>
      <c r="V36" s="66">
        <f>'1 кв 2018'!V36+'2 кв 2017'!V36+'3 кв.2017'!V36+'4 кв.2017'!V36</f>
        <v>436</v>
      </c>
      <c r="W36" s="48">
        <f>Q36+R36+S36+T36+U36+V36</f>
        <v>9566</v>
      </c>
    </row>
    <row r="37" spans="1:22" ht="12.75">
      <c r="A37" s="85"/>
      <c r="B37" s="51" t="s">
        <v>37</v>
      </c>
      <c r="C37" s="85">
        <f>'1 кв 2018'!C37+'2 кв 2017'!C37+'3 кв.2017'!C37+'4 кв.2017'!C37</f>
        <v>0</v>
      </c>
      <c r="D37" s="85">
        <f>'1 кв 2018'!D37+'2 кв 2017'!D37+'3 кв.2017'!D37+'4 кв.2017'!D37</f>
        <v>716</v>
      </c>
      <c r="E37" s="86"/>
      <c r="F37" s="86"/>
      <c r="G37" s="86"/>
      <c r="H37" s="86"/>
      <c r="I37" s="86"/>
      <c r="J37" s="86"/>
      <c r="K37" s="86"/>
      <c r="L37" s="86"/>
      <c r="O37" s="60"/>
      <c r="P37" s="66">
        <f>'1 кв 2018'!P37+'2 кв 2017'!P37+'3 кв.2017'!P37+'4 кв.2017'!P37</f>
        <v>0</v>
      </c>
      <c r="Q37" s="66"/>
      <c r="R37" s="66"/>
      <c r="S37" s="66"/>
      <c r="T37" s="66">
        <f>'1 кв 2018'!T37+'2 кв 2017'!T37+'3 кв.2017'!T37+'4 кв.2017'!T37</f>
        <v>0</v>
      </c>
      <c r="U37" s="66">
        <f>'1 кв 2018'!U37+'2 кв 2017'!U37+'3 кв.2017'!U37+'4 кв.2017'!U37</f>
        <v>0</v>
      </c>
      <c r="V37" s="66">
        <f>'1 кв 2018'!V37+'2 кв 2017'!V37+'3 кв.2017'!V37+'4 кв.2017'!V37</f>
        <v>0</v>
      </c>
    </row>
    <row r="38" spans="1:22" ht="12.75">
      <c r="A38" s="85"/>
      <c r="B38" s="52" t="s">
        <v>38</v>
      </c>
      <c r="C38" s="85">
        <f>'1 кв 2018'!C38+'2 кв 2017'!C38+'3 кв.2017'!C38+'4 кв.2017'!C38</f>
        <v>0</v>
      </c>
      <c r="D38" s="85">
        <f>'1 кв 2018'!D38+'2 кв 2017'!D38+'3 кв.2017'!D38+'4 кв.2017'!D38</f>
        <v>2635</v>
      </c>
      <c r="E38" s="86"/>
      <c r="F38" s="86"/>
      <c r="G38" s="86"/>
      <c r="H38" s="86"/>
      <c r="I38" s="86"/>
      <c r="J38" s="86"/>
      <c r="K38" s="86"/>
      <c r="L38" s="86"/>
      <c r="O38" s="66" t="s">
        <v>58</v>
      </c>
      <c r="P38" s="66">
        <v>737</v>
      </c>
      <c r="Q38" s="66">
        <v>168</v>
      </c>
      <c r="R38" s="66">
        <v>97</v>
      </c>
      <c r="S38" s="66">
        <v>90</v>
      </c>
      <c r="T38" s="66">
        <f>'1 кв 2018'!T38+'2 кв 2017'!T38+'3 кв.2017'!T38+'4 кв.2017'!T38</f>
        <v>0</v>
      </c>
      <c r="U38" s="66">
        <f>'1 кв 2018'!U38+'2 кв 2017'!U38+'3 кв.2017'!U38+'4 кв.2017'!U38</f>
        <v>0</v>
      </c>
      <c r="V38" s="66">
        <f>'1 кв 2018'!V38+'2 кв 2017'!V38+'3 кв.2017'!V38+'4 кв.2017'!V38</f>
        <v>402</v>
      </c>
    </row>
    <row r="39" spans="1:22" ht="28.5" customHeight="1">
      <c r="A39" s="70"/>
      <c r="B39" s="75" t="s">
        <v>68</v>
      </c>
      <c r="C39" s="75"/>
      <c r="D39" s="75"/>
      <c r="E39" s="75"/>
      <c r="F39" s="70"/>
      <c r="G39" s="70"/>
      <c r="H39" s="70"/>
      <c r="I39" s="70"/>
      <c r="J39" s="70"/>
      <c r="K39" s="70"/>
      <c r="L39" s="70"/>
      <c r="O39" s="66" t="s">
        <v>59</v>
      </c>
      <c r="P39" s="66">
        <v>9323</v>
      </c>
      <c r="Q39" s="66">
        <v>9</v>
      </c>
      <c r="R39" s="66">
        <v>6</v>
      </c>
      <c r="S39" s="66">
        <v>5</v>
      </c>
      <c r="T39" s="66">
        <f>'1 кв 2018'!T39+'2 кв 2017'!T39+'3 кв.2017'!T39+'4 кв.2017'!T39</f>
        <v>3902</v>
      </c>
      <c r="U39" s="66">
        <f>'1 кв 2018'!U39+'2 кв 2017'!U39+'3 кв.2017'!U39+'4 кв.2017'!U39</f>
        <v>4853</v>
      </c>
      <c r="V39" s="66">
        <f>'1 кв 2018'!V39+'2 кв 2017'!V39+'3 кв.2017'!V39+'4 кв.2017'!V39</f>
        <v>34</v>
      </c>
    </row>
    <row r="40" spans="15:16" ht="12.75">
      <c r="O40" s="71" t="s">
        <v>67</v>
      </c>
      <c r="P40" s="71"/>
    </row>
    <row r="41" spans="1:11" ht="12.75">
      <c r="A41"/>
      <c r="B41" s="17" t="s">
        <v>30</v>
      </c>
      <c r="C41"/>
      <c r="D41"/>
      <c r="E41"/>
      <c r="F41"/>
      <c r="G41"/>
      <c r="H41"/>
      <c r="I41"/>
      <c r="J41" s="17" t="s">
        <v>31</v>
      </c>
      <c r="K41"/>
    </row>
    <row r="42" spans="1:11" ht="15">
      <c r="A42"/>
      <c r="B42" s="42"/>
      <c r="C42"/>
      <c r="D42"/>
      <c r="E42"/>
      <c r="F42"/>
      <c r="G42"/>
      <c r="H42"/>
      <c r="I42"/>
      <c r="J42"/>
      <c r="K42"/>
    </row>
    <row r="43" spans="1:11" ht="12.75">
      <c r="A43"/>
      <c r="B43" s="16"/>
      <c r="C43"/>
      <c r="D43" s="31" t="s">
        <v>29</v>
      </c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 s="17" t="s">
        <v>33</v>
      </c>
      <c r="C46"/>
      <c r="D46"/>
      <c r="E46"/>
      <c r="F46"/>
      <c r="G46"/>
      <c r="H46"/>
      <c r="I46"/>
      <c r="J46" s="17" t="s">
        <v>34</v>
      </c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 s="31" t="s">
        <v>29</v>
      </c>
      <c r="E48"/>
      <c r="F48"/>
      <c r="G48"/>
      <c r="H48"/>
      <c r="I48"/>
      <c r="J48"/>
      <c r="K48"/>
    </row>
  </sheetData>
  <sheetProtection/>
  <mergeCells count="11">
    <mergeCell ref="A6:B6"/>
    <mergeCell ref="C6:C7"/>
    <mergeCell ref="D6:D7"/>
    <mergeCell ref="E6:G6"/>
    <mergeCell ref="H6:I6"/>
    <mergeCell ref="C1:F1"/>
    <mergeCell ref="C2:F2"/>
    <mergeCell ref="C3:F3"/>
    <mergeCell ref="C4:F4"/>
    <mergeCell ref="J6:K6"/>
    <mergeCell ref="L6:L7"/>
  </mergeCells>
  <printOptions/>
  <pageMargins left="0.7086614173228346" right="0.11811023622047244" top="0.7480314960629921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РЕШЕТОВА</dc:creator>
  <cp:keywords/>
  <dc:description/>
  <cp:lastModifiedBy>Козлов</cp:lastModifiedBy>
  <cp:lastPrinted>2018-06-25T13:46:38Z</cp:lastPrinted>
  <dcterms:created xsi:type="dcterms:W3CDTF">2008-09-15T16:28:50Z</dcterms:created>
  <dcterms:modified xsi:type="dcterms:W3CDTF">2018-06-26T12:21:24Z</dcterms:modified>
  <cp:category/>
  <cp:version/>
  <cp:contentType/>
  <cp:contentStatus/>
</cp:coreProperties>
</file>